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22980" windowHeight="10080"/>
  </bookViews>
  <sheets>
    <sheet name="celkem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N19" i="1"/>
  <c r="L19"/>
  <c r="K19"/>
  <c r="J19"/>
  <c r="I19"/>
  <c r="H19"/>
  <c r="E19"/>
  <c r="D19"/>
  <c r="K18"/>
  <c r="L18" s="1"/>
  <c r="N18" s="1"/>
  <c r="J18"/>
  <c r="I18"/>
  <c r="H18"/>
  <c r="E18"/>
  <c r="D18"/>
  <c r="K17"/>
  <c r="J17"/>
  <c r="I17"/>
  <c r="H17"/>
  <c r="E17"/>
  <c r="D17"/>
  <c r="K16"/>
  <c r="J16"/>
  <c r="I16"/>
  <c r="H16"/>
  <c r="E16"/>
  <c r="L16" s="1"/>
  <c r="N16" s="1"/>
  <c r="D16"/>
  <c r="K13"/>
  <c r="J13"/>
  <c r="I13"/>
  <c r="H13"/>
  <c r="E13"/>
  <c r="D13"/>
  <c r="K12"/>
  <c r="J12"/>
  <c r="I12"/>
  <c r="H12"/>
  <c r="E12"/>
  <c r="D12"/>
  <c r="K11"/>
  <c r="J11"/>
  <c r="I11"/>
  <c r="H11"/>
  <c r="E11"/>
  <c r="D11"/>
  <c r="K10"/>
  <c r="J10"/>
  <c r="I10"/>
  <c r="H10"/>
  <c r="E10"/>
  <c r="L10" s="1"/>
  <c r="N10" s="1"/>
  <c r="D10"/>
  <c r="K9"/>
  <c r="J9"/>
  <c r="I9"/>
  <c r="H9"/>
  <c r="E9"/>
  <c r="L9" s="1"/>
  <c r="N9" s="1"/>
  <c r="D9"/>
  <c r="K8"/>
  <c r="J8"/>
  <c r="I8"/>
  <c r="H8"/>
  <c r="E8"/>
  <c r="L8" s="1"/>
  <c r="N8" s="1"/>
  <c r="D8"/>
  <c r="A18" l="1"/>
  <c r="L11"/>
  <c r="N11" s="1"/>
  <c r="A8" s="1"/>
  <c r="L17"/>
  <c r="N17" s="1"/>
  <c r="A19" s="1"/>
  <c r="L12"/>
  <c r="N12" s="1"/>
  <c r="L13"/>
  <c r="N13" s="1"/>
  <c r="A13" s="1"/>
  <c r="A17"/>
  <c r="A10" l="1"/>
  <c r="A9"/>
  <c r="A12"/>
  <c r="A11"/>
  <c r="A16"/>
</calcChain>
</file>

<file path=xl/sharedStrings.xml><?xml version="1.0" encoding="utf-8"?>
<sst xmlns="http://schemas.openxmlformats.org/spreadsheetml/2006/main" count="34" uniqueCount="28">
  <si>
    <t>Krajské kolo v požárním sportu Moravskoslezského a Olomouckého kraje</t>
  </si>
  <si>
    <t>Třinec, 16. - 17. června 2018</t>
  </si>
  <si>
    <t>Celkové pořadí družstev</t>
  </si>
  <si>
    <t>ženy SDH</t>
  </si>
  <si>
    <t>Moravskoslezský kraj</t>
  </si>
  <si>
    <t>100m</t>
  </si>
  <si>
    <t>věž</t>
  </si>
  <si>
    <t>štafeta</t>
  </si>
  <si>
    <t>útok</t>
  </si>
  <si>
    <t>celkem</t>
  </si>
  <si>
    <t>pořadí</t>
  </si>
  <si>
    <t>st.č</t>
  </si>
  <si>
    <t>SDH</t>
  </si>
  <si>
    <t>čas</t>
  </si>
  <si>
    <t>body</t>
  </si>
  <si>
    <t>bodů</t>
  </si>
  <si>
    <t>koef</t>
  </si>
  <si>
    <t>Michálkovice</t>
  </si>
  <si>
    <t>Těškovice</t>
  </si>
  <si>
    <t>Skalice</t>
  </si>
  <si>
    <t>Český Těšín - Stanislavice</t>
  </si>
  <si>
    <t>Tísek</t>
  </si>
  <si>
    <t>Široká Niva</t>
  </si>
  <si>
    <t>Olomoucký kraj</t>
  </si>
  <si>
    <t>Milotice nad Bečvou</t>
  </si>
  <si>
    <t>Hlubočky</t>
  </si>
  <si>
    <t>Pavlov</t>
  </si>
  <si>
    <t>Určice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</si>
</sst>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indexed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3" fillId="2" borderId="3" xfId="0" applyFon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Border="1"/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Fill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0" fillId="0" borderId="35" xfId="0" applyNumberForma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1" fontId="3" fillId="0" borderId="36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1" fontId="3" fillId="0" borderId="37" xfId="0" applyNumberFormat="1" applyFon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1" fontId="3" fillId="0" borderId="3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ric/Disk%20Google/hasi&#269;i%20Neplachovice/sout&#283;&#382;e%20hzs/kraj/2018/&#382;eny%20SDH%20MSK%20a%20OLK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ovkaD"/>
      <sheetName val="startovka"/>
      <sheetName val="100m"/>
      <sheetName val="100mS"/>
      <sheetName val="100mV"/>
      <sheetName val="100mD"/>
      <sheetName val="štafeta"/>
      <sheetName val="štafetaD"/>
      <sheetName val="útok"/>
      <sheetName val="celkem"/>
    </sheetNames>
    <sheetDataSet>
      <sheetData sheetId="0"/>
      <sheetData sheetId="1"/>
      <sheetData sheetId="2"/>
      <sheetData sheetId="3"/>
      <sheetData sheetId="4"/>
      <sheetData sheetId="5">
        <row r="6">
          <cell r="C6">
            <v>5</v>
          </cell>
          <cell r="D6">
            <v>124.03999999999999</v>
          </cell>
        </row>
        <row r="7">
          <cell r="C7">
            <v>1</v>
          </cell>
          <cell r="D7">
            <v>107.82</v>
          </cell>
        </row>
        <row r="8">
          <cell r="C8">
            <v>2</v>
          </cell>
          <cell r="D8">
            <v>118.1</v>
          </cell>
        </row>
        <row r="9">
          <cell r="C9">
            <v>3</v>
          </cell>
          <cell r="D9">
            <v>119.04999999999998</v>
          </cell>
        </row>
        <row r="10">
          <cell r="C10">
            <v>6</v>
          </cell>
          <cell r="D10">
            <v>152.72999999999999</v>
          </cell>
        </row>
        <row r="11">
          <cell r="C11">
            <v>4</v>
          </cell>
          <cell r="D11">
            <v>121.09999999999998</v>
          </cell>
        </row>
        <row r="13">
          <cell r="C13">
            <v>3</v>
          </cell>
          <cell r="D13">
            <v>128.54999999999998</v>
          </cell>
        </row>
        <row r="14">
          <cell r="C14">
            <v>4</v>
          </cell>
          <cell r="D14">
            <v>146.02000000000001</v>
          </cell>
        </row>
        <row r="15">
          <cell r="C15">
            <v>1</v>
          </cell>
          <cell r="D15">
            <v>117.61000000000001</v>
          </cell>
        </row>
        <row r="16">
          <cell r="C16">
            <v>2</v>
          </cell>
          <cell r="D16">
            <v>122.22</v>
          </cell>
        </row>
      </sheetData>
      <sheetData sheetId="6"/>
      <sheetData sheetId="7">
        <row r="4">
          <cell r="A4">
            <v>5</v>
          </cell>
          <cell r="E4">
            <v>71.239999999999995</v>
          </cell>
        </row>
        <row r="5">
          <cell r="A5">
            <v>1</v>
          </cell>
          <cell r="E5">
            <v>61.78</v>
          </cell>
        </row>
        <row r="6">
          <cell r="A6">
            <v>3</v>
          </cell>
          <cell r="E6">
            <v>67.38</v>
          </cell>
        </row>
        <row r="7">
          <cell r="A7">
            <v>2</v>
          </cell>
          <cell r="E7">
            <v>66.59</v>
          </cell>
        </row>
        <row r="8">
          <cell r="A8">
            <v>6</v>
          </cell>
          <cell r="E8">
            <v>72.12</v>
          </cell>
        </row>
        <row r="9">
          <cell r="A9">
            <v>4</v>
          </cell>
          <cell r="E9">
            <v>67.930000000000007</v>
          </cell>
        </row>
        <row r="11">
          <cell r="A11">
            <v>2</v>
          </cell>
          <cell r="E11">
            <v>72.02</v>
          </cell>
        </row>
        <row r="12">
          <cell r="A12">
            <v>3</v>
          </cell>
          <cell r="E12">
            <v>77.61</v>
          </cell>
        </row>
        <row r="13">
          <cell r="A13">
            <v>1</v>
          </cell>
          <cell r="E13">
            <v>68.36</v>
          </cell>
        </row>
        <row r="14">
          <cell r="A14">
            <v>4</v>
          </cell>
          <cell r="E14">
            <v>99.99</v>
          </cell>
        </row>
      </sheetData>
      <sheetData sheetId="8">
        <row r="7">
          <cell r="B7">
            <v>4</v>
          </cell>
          <cell r="L7">
            <v>35.75</v>
          </cell>
        </row>
        <row r="8">
          <cell r="C8">
            <v>4</v>
          </cell>
          <cell r="L8">
            <v>39.61</v>
          </cell>
        </row>
        <row r="9">
          <cell r="B9">
            <v>2</v>
          </cell>
          <cell r="L9">
            <v>26.51</v>
          </cell>
        </row>
        <row r="10">
          <cell r="C10">
            <v>3</v>
          </cell>
          <cell r="L10">
            <v>37.729999999999997</v>
          </cell>
        </row>
        <row r="11">
          <cell r="B11">
            <v>1</v>
          </cell>
          <cell r="L11">
            <v>26.21</v>
          </cell>
        </row>
        <row r="12">
          <cell r="B12">
            <v>5</v>
          </cell>
          <cell r="L12">
            <v>46.56</v>
          </cell>
        </row>
        <row r="13">
          <cell r="C13">
            <v>2</v>
          </cell>
          <cell r="L13">
            <v>28.49</v>
          </cell>
        </row>
        <row r="14">
          <cell r="B14">
            <v>3</v>
          </cell>
          <cell r="L14">
            <v>31.71</v>
          </cell>
        </row>
        <row r="15">
          <cell r="C15">
            <v>1</v>
          </cell>
          <cell r="L15">
            <v>27.84</v>
          </cell>
        </row>
        <row r="16">
          <cell r="B16">
            <v>6</v>
          </cell>
          <cell r="L16">
            <v>48.19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20"/>
  <sheetViews>
    <sheetView tabSelected="1" zoomScale="160" zoomScaleNormal="160" workbookViewId="0">
      <selection activeCell="I10" sqref="I10"/>
    </sheetView>
  </sheetViews>
  <sheetFormatPr defaultRowHeight="13.2"/>
  <cols>
    <col min="1" max="1" width="6.88671875" bestFit="1" customWidth="1"/>
    <col min="2" max="2" width="4" bestFit="1" customWidth="1"/>
    <col min="3" max="3" width="23.33203125" bestFit="1" customWidth="1"/>
    <col min="4" max="12" width="7.6640625" customWidth="1"/>
    <col min="13" max="13" width="9.109375" customWidth="1"/>
    <col min="14" max="14" width="7" hidden="1" customWidth="1"/>
  </cols>
  <sheetData>
    <row r="1" spans="1:14" ht="15.6">
      <c r="F1" s="1" t="s">
        <v>0</v>
      </c>
    </row>
    <row r="2" spans="1:14">
      <c r="F2" s="2" t="s">
        <v>1</v>
      </c>
    </row>
    <row r="3" spans="1:14">
      <c r="F3" s="3" t="s">
        <v>2</v>
      </c>
    </row>
    <row r="4" spans="1:14">
      <c r="F4" s="3" t="s">
        <v>3</v>
      </c>
    </row>
    <row r="5" spans="1:14" ht="13.8" thickBot="1"/>
    <row r="6" spans="1:14" ht="13.8" thickBot="1">
      <c r="C6" s="4" t="s">
        <v>4</v>
      </c>
      <c r="D6" s="5" t="s">
        <v>5</v>
      </c>
      <c r="E6" s="6"/>
      <c r="F6" s="5" t="s">
        <v>6</v>
      </c>
      <c r="G6" s="6"/>
      <c r="H6" s="7" t="s">
        <v>7</v>
      </c>
      <c r="I6" s="8"/>
      <c r="J6" s="5" t="s">
        <v>8</v>
      </c>
      <c r="K6" s="6"/>
      <c r="L6" s="9" t="s">
        <v>9</v>
      </c>
    </row>
    <row r="7" spans="1:14" ht="13.8" thickBot="1">
      <c r="A7" s="10" t="s">
        <v>10</v>
      </c>
      <c r="B7" s="11" t="s">
        <v>11</v>
      </c>
      <c r="C7" s="12" t="s">
        <v>12</v>
      </c>
      <c r="D7" s="10" t="s">
        <v>13</v>
      </c>
      <c r="E7" s="13" t="s">
        <v>14</v>
      </c>
      <c r="F7" s="10" t="s">
        <v>13</v>
      </c>
      <c r="G7" s="13" t="s">
        <v>14</v>
      </c>
      <c r="H7" s="14" t="s">
        <v>13</v>
      </c>
      <c r="I7" s="12" t="s">
        <v>14</v>
      </c>
      <c r="J7" s="10" t="s">
        <v>13</v>
      </c>
      <c r="K7" s="13" t="s">
        <v>14</v>
      </c>
      <c r="L7" s="15" t="s">
        <v>15</v>
      </c>
      <c r="N7" s="16" t="s">
        <v>16</v>
      </c>
    </row>
    <row r="8" spans="1:14">
      <c r="A8" s="17">
        <f t="shared" ref="A8:A13" si="0">RANK(N8,$N$8:$N$13,1)</f>
        <v>1</v>
      </c>
      <c r="B8" s="18">
        <v>3</v>
      </c>
      <c r="C8" s="19" t="s">
        <v>17</v>
      </c>
      <c r="D8" s="20">
        <f>'[1]100mD'!D7</f>
        <v>107.82</v>
      </c>
      <c r="E8" s="21">
        <f>IF($E$20=1,0,'[1]100mD'!C7)</f>
        <v>1</v>
      </c>
      <c r="F8" s="20"/>
      <c r="G8" s="21"/>
      <c r="H8" s="22">
        <f>[1]štafetaD!E5</f>
        <v>61.78</v>
      </c>
      <c r="I8" s="23">
        <f>IF($I$20=1,0,[1]štafetaD!A5)</f>
        <v>1</v>
      </c>
      <c r="J8" s="24">
        <f>[1]útok!L9</f>
        <v>26.51</v>
      </c>
      <c r="K8" s="25">
        <f>IF($K$20=1,0,[1]útok!B9)</f>
        <v>2</v>
      </c>
      <c r="L8" s="26">
        <f t="shared" ref="L8:L13" si="1">E8+G8+I8+K8*1.001</f>
        <v>4.0019999999999998</v>
      </c>
      <c r="N8" s="3">
        <f>L8+K8*0.01</f>
        <v>4.0219999999999994</v>
      </c>
    </row>
    <row r="9" spans="1:14">
      <c r="A9" s="27">
        <f t="shared" si="0"/>
        <v>2</v>
      </c>
      <c r="B9" s="28">
        <v>5</v>
      </c>
      <c r="C9" s="29" t="s">
        <v>18</v>
      </c>
      <c r="D9" s="30">
        <f>'[1]100mD'!D8</f>
        <v>118.1</v>
      </c>
      <c r="E9" s="21">
        <f>IF($E$20=1,0,'[1]100mD'!C8)</f>
        <v>2</v>
      </c>
      <c r="F9" s="30"/>
      <c r="G9" s="31"/>
      <c r="H9" s="32">
        <f>[1]štafetaD!E6</f>
        <v>67.38</v>
      </c>
      <c r="I9" s="33">
        <f>IF($I$20=1,0,[1]štafetaD!A6)</f>
        <v>3</v>
      </c>
      <c r="J9" s="34">
        <f>[1]útok!L11</f>
        <v>26.21</v>
      </c>
      <c r="K9" s="35">
        <f>IF($K$20=1,0,[1]útok!B11)</f>
        <v>1</v>
      </c>
      <c r="L9" s="36">
        <f t="shared" si="1"/>
        <v>6.0009999999999994</v>
      </c>
      <c r="N9" s="3">
        <f t="shared" ref="N9:N19" si="2">L9+K9*0.01</f>
        <v>6.0109999999999992</v>
      </c>
    </row>
    <row r="10" spans="1:14">
      <c r="A10" s="27">
        <f t="shared" si="0"/>
        <v>3</v>
      </c>
      <c r="B10" s="28">
        <v>6</v>
      </c>
      <c r="C10" s="37" t="s">
        <v>19</v>
      </c>
      <c r="D10" s="30">
        <f>'[1]100mD'!D9</f>
        <v>119.04999999999998</v>
      </c>
      <c r="E10" s="21">
        <f>IF($E$20=1,0,'[1]100mD'!C9)</f>
        <v>3</v>
      </c>
      <c r="F10" s="30"/>
      <c r="G10" s="31"/>
      <c r="H10" s="32">
        <f>[1]štafetaD!E7</f>
        <v>66.59</v>
      </c>
      <c r="I10" s="33">
        <f>IF($I$20=1,0,[1]štafetaD!A7)</f>
        <v>2</v>
      </c>
      <c r="J10" s="34">
        <f>[1]útok!L12</f>
        <v>46.56</v>
      </c>
      <c r="K10" s="35">
        <f>IF($K$20=1,0,[1]útok!B12)</f>
        <v>5</v>
      </c>
      <c r="L10" s="36">
        <f t="shared" si="1"/>
        <v>10.004999999999999</v>
      </c>
      <c r="N10" s="3">
        <f t="shared" si="2"/>
        <v>10.055</v>
      </c>
    </row>
    <row r="11" spans="1:14">
      <c r="A11" s="27">
        <f t="shared" si="0"/>
        <v>4</v>
      </c>
      <c r="B11" s="28">
        <v>1</v>
      </c>
      <c r="C11" s="37" t="s">
        <v>20</v>
      </c>
      <c r="D11" s="30">
        <f>'[1]100mD'!D6</f>
        <v>124.03999999999999</v>
      </c>
      <c r="E11" s="21">
        <f>IF($E$20=1,0,'[1]100mD'!C6)</f>
        <v>5</v>
      </c>
      <c r="F11" s="30"/>
      <c r="G11" s="31"/>
      <c r="H11" s="32">
        <f>[1]štafetaD!E4</f>
        <v>71.239999999999995</v>
      </c>
      <c r="I11" s="33">
        <f>IF($I$20=1,0,[1]štafetaD!A4)</f>
        <v>5</v>
      </c>
      <c r="J11" s="34">
        <f>[1]útok!L7</f>
        <v>35.75</v>
      </c>
      <c r="K11" s="35">
        <f>IF($K$20=1,0,[1]útok!B7)</f>
        <v>4</v>
      </c>
      <c r="L11" s="36">
        <f t="shared" si="1"/>
        <v>14.004</v>
      </c>
      <c r="N11" s="3">
        <f t="shared" si="2"/>
        <v>14.043999999999999</v>
      </c>
    </row>
    <row r="12" spans="1:14">
      <c r="A12" s="38">
        <f t="shared" si="0"/>
        <v>5</v>
      </c>
      <c r="B12" s="39">
        <v>10</v>
      </c>
      <c r="C12" s="40" t="s">
        <v>21</v>
      </c>
      <c r="D12" s="30">
        <f>'[1]100mD'!D11</f>
        <v>121.09999999999998</v>
      </c>
      <c r="E12" s="21">
        <f>IF($E$20=1,0,'[1]100mD'!C11)</f>
        <v>4</v>
      </c>
      <c r="F12" s="30"/>
      <c r="G12" s="31"/>
      <c r="H12" s="32">
        <f>[1]štafetaD!E9</f>
        <v>67.930000000000007</v>
      </c>
      <c r="I12" s="33">
        <f>IF($I$20=1,0,[1]štafetaD!A9)</f>
        <v>4</v>
      </c>
      <c r="J12" s="34">
        <f>[1]útok!L16</f>
        <v>48.19</v>
      </c>
      <c r="K12" s="35">
        <f>IF($K$20=1,0,[1]útok!B16)</f>
        <v>6</v>
      </c>
      <c r="L12" s="36">
        <f t="shared" si="1"/>
        <v>14.006</v>
      </c>
      <c r="N12" s="3">
        <f t="shared" si="2"/>
        <v>14.066000000000001</v>
      </c>
    </row>
    <row r="13" spans="1:14" ht="13.8" thickBot="1">
      <c r="A13" s="41">
        <f t="shared" si="0"/>
        <v>6</v>
      </c>
      <c r="B13" s="42">
        <v>8</v>
      </c>
      <c r="C13" s="43" t="s">
        <v>22</v>
      </c>
      <c r="D13" s="44">
        <f>'[1]100mD'!D10</f>
        <v>152.72999999999999</v>
      </c>
      <c r="E13" s="45">
        <f>IF($E$20=1,0,'[1]100mD'!C10)</f>
        <v>6</v>
      </c>
      <c r="F13" s="44"/>
      <c r="G13" s="46"/>
      <c r="H13" s="47">
        <f>[1]štafetaD!E8</f>
        <v>72.12</v>
      </c>
      <c r="I13" s="48">
        <f>IF($I$20=1,0,[1]štafetaD!A8)</f>
        <v>6</v>
      </c>
      <c r="J13" s="49">
        <f>[1]útok!L14</f>
        <v>31.71</v>
      </c>
      <c r="K13" s="50">
        <f>IF($K$20=1,0,[1]útok!B14)</f>
        <v>3</v>
      </c>
      <c r="L13" s="51">
        <f t="shared" si="1"/>
        <v>15.003</v>
      </c>
      <c r="N13" s="3">
        <f t="shared" si="2"/>
        <v>15.032999999999999</v>
      </c>
    </row>
    <row r="14" spans="1:14">
      <c r="A14" s="52"/>
      <c r="B14" s="52"/>
      <c r="C14" s="53"/>
      <c r="D14" s="54"/>
      <c r="E14" s="55"/>
      <c r="F14" s="54"/>
      <c r="G14" s="55"/>
      <c r="H14" s="56"/>
      <c r="I14" s="57"/>
      <c r="J14" s="56"/>
      <c r="K14" s="57"/>
      <c r="L14" s="58"/>
      <c r="N14" s="3"/>
    </row>
    <row r="15" spans="1:14" s="60" customFormat="1" ht="13.8" thickBot="1">
      <c r="A15" s="52"/>
      <c r="B15" s="52"/>
      <c r="C15" s="59" t="s">
        <v>23</v>
      </c>
      <c r="D15" s="54"/>
      <c r="E15" s="55"/>
      <c r="F15" s="54"/>
      <c r="G15" s="55"/>
      <c r="H15" s="56"/>
      <c r="I15" s="57"/>
      <c r="J15" s="56"/>
      <c r="K15" s="57"/>
      <c r="L15" s="58"/>
      <c r="N15" s="52"/>
    </row>
    <row r="16" spans="1:14">
      <c r="A16" s="61">
        <f>RANK(N16,$N$16:$N$19,1)</f>
        <v>1</v>
      </c>
      <c r="B16" s="62">
        <v>7</v>
      </c>
      <c r="C16" s="63" t="s">
        <v>24</v>
      </c>
      <c r="D16" s="64">
        <f>'[1]100mD'!D15</f>
        <v>117.61000000000001</v>
      </c>
      <c r="E16" s="65">
        <f>IF($E$20=1,0,'[1]100mD'!C15)</f>
        <v>1</v>
      </c>
      <c r="F16" s="66"/>
      <c r="G16" s="67"/>
      <c r="H16" s="68">
        <f>[1]štafetaD!E13</f>
        <v>68.36</v>
      </c>
      <c r="I16" s="69">
        <f>IF($I$20=1,0,[1]štafetaD!A13)</f>
        <v>1</v>
      </c>
      <c r="J16" s="68">
        <f>[1]útok!L13</f>
        <v>28.49</v>
      </c>
      <c r="K16" s="69">
        <f>IF($K$20=1,0,[1]útok!C13)</f>
        <v>2</v>
      </c>
      <c r="L16" s="70">
        <f>E16+G16+I16+K16*1.001</f>
        <v>4.0019999999999998</v>
      </c>
      <c r="N16" s="3">
        <f t="shared" si="2"/>
        <v>4.0219999999999994</v>
      </c>
    </row>
    <row r="17" spans="1:14">
      <c r="A17" s="27">
        <f>RANK(N17,$N$16:$N$19,1)</f>
        <v>2</v>
      </c>
      <c r="B17" s="28">
        <v>9</v>
      </c>
      <c r="C17" s="37" t="s">
        <v>25</v>
      </c>
      <c r="D17" s="30">
        <f>'[1]100mD'!D16</f>
        <v>122.22</v>
      </c>
      <c r="E17" s="31">
        <f>IF($E$20=1,0,'[1]100mD'!C16)</f>
        <v>2</v>
      </c>
      <c r="F17" s="71"/>
      <c r="G17" s="72"/>
      <c r="H17" s="34">
        <f>[1]štafetaD!E14</f>
        <v>99.99</v>
      </c>
      <c r="I17" s="35">
        <f>IF($I$20=1,0,[1]štafetaD!A14)</f>
        <v>4</v>
      </c>
      <c r="J17" s="34">
        <f>[1]útok!L15</f>
        <v>27.84</v>
      </c>
      <c r="K17" s="35">
        <f>IF($K$20=1,0,[1]útok!C15)</f>
        <v>1</v>
      </c>
      <c r="L17" s="73">
        <f>E17+G17+I17+K17*1.001</f>
        <v>7.0009999999999994</v>
      </c>
      <c r="N17" s="3">
        <f t="shared" si="2"/>
        <v>7.0109999999999992</v>
      </c>
    </row>
    <row r="18" spans="1:14">
      <c r="A18" s="27">
        <f>RANK(N18,$N$16:$N$19,1)</f>
        <v>3</v>
      </c>
      <c r="B18" s="28">
        <v>2</v>
      </c>
      <c r="C18" s="37" t="s">
        <v>26</v>
      </c>
      <c r="D18" s="30">
        <f>'[1]100mD'!D13</f>
        <v>128.54999999999998</v>
      </c>
      <c r="E18" s="31">
        <f>IF($E$20=1,0,'[1]100mD'!C13)</f>
        <v>3</v>
      </c>
      <c r="F18" s="71"/>
      <c r="G18" s="72"/>
      <c r="H18" s="34">
        <f>[1]štafetaD!E11</f>
        <v>72.02</v>
      </c>
      <c r="I18" s="35">
        <f>IF($I$20=1,0,[1]štafetaD!A11)</f>
        <v>2</v>
      </c>
      <c r="J18" s="34">
        <f>[1]útok!L8</f>
        <v>39.61</v>
      </c>
      <c r="K18" s="35">
        <f>IF($K$20=1,0,[1]útok!C8)</f>
        <v>4</v>
      </c>
      <c r="L18" s="73">
        <f>E18+G18+I18+K18*1.001</f>
        <v>9.0039999999999996</v>
      </c>
      <c r="N18" s="3">
        <f t="shared" si="2"/>
        <v>9.0439999999999987</v>
      </c>
    </row>
    <row r="19" spans="1:14" ht="13.8" thickBot="1">
      <c r="A19" s="41">
        <f>RANK(N19,$N$16:$N$19,1)</f>
        <v>4</v>
      </c>
      <c r="B19" s="42">
        <v>4</v>
      </c>
      <c r="C19" s="43" t="s">
        <v>27</v>
      </c>
      <c r="D19" s="44">
        <f>'[1]100mD'!D14</f>
        <v>146.02000000000001</v>
      </c>
      <c r="E19" s="46">
        <f>IF($E$20=1,0,'[1]100mD'!C14)</f>
        <v>4</v>
      </c>
      <c r="F19" s="74"/>
      <c r="G19" s="75"/>
      <c r="H19" s="49">
        <f>[1]štafetaD!E12</f>
        <v>77.61</v>
      </c>
      <c r="I19" s="50">
        <f>IF($I$20=1,0,[1]štafetaD!A12)</f>
        <v>3</v>
      </c>
      <c r="J19" s="49">
        <f>[1]útok!L10</f>
        <v>37.729999999999997</v>
      </c>
      <c r="K19" s="50">
        <f>IF($K$20=1,0,[1]útok!C10)</f>
        <v>3</v>
      </c>
      <c r="L19" s="76">
        <f>E19+G19+I19+K19*1.001</f>
        <v>10.003</v>
      </c>
      <c r="N19" s="3">
        <f t="shared" si="2"/>
        <v>10.032999999999999</v>
      </c>
    </row>
    <row r="20" spans="1:14">
      <c r="D20" s="3"/>
      <c r="E20" s="77"/>
      <c r="F20" s="77"/>
      <c r="G20" s="77">
        <v>1</v>
      </c>
      <c r="H20" s="77"/>
      <c r="I20" s="77"/>
      <c r="J20" s="77"/>
      <c r="K20" s="77"/>
    </row>
  </sheetData>
  <conditionalFormatting sqref="J8:K19">
    <cfRule type="cellIs" dxfId="0" priority="1" stopIfTrue="1" operator="greaterThanOrEqual">
      <formula>99.99</formula>
    </cfRule>
  </conditionalFormatting>
  <pageMargins left="0.78740157499999996" right="0.78740157499999996" top="0.984251969" bottom="0.984251969" header="0.4921259845" footer="0.4921259845"/>
  <pageSetup paperSize="9" scale="1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celkem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Čech</dc:creator>
  <cp:lastModifiedBy>Jiří Čech</cp:lastModifiedBy>
  <cp:lastPrinted>2018-06-17T10:36:06Z</cp:lastPrinted>
  <dcterms:created xsi:type="dcterms:W3CDTF">2018-06-17T10:17:15Z</dcterms:created>
  <dcterms:modified xsi:type="dcterms:W3CDTF">2018-06-17T10:36:11Z</dcterms:modified>
</cp:coreProperties>
</file>