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celke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20" i="1"/>
  <c r="J20"/>
  <c r="I20"/>
  <c r="H20"/>
  <c r="G20"/>
  <c r="F20"/>
  <c r="E20"/>
  <c r="L20" s="1"/>
  <c r="N20" s="1"/>
  <c r="D20"/>
  <c r="K19"/>
  <c r="J19"/>
  <c r="I19"/>
  <c r="H19"/>
  <c r="G19"/>
  <c r="F19"/>
  <c r="E19"/>
  <c r="L19" s="1"/>
  <c r="N19" s="1"/>
  <c r="D19"/>
  <c r="K18"/>
  <c r="J18"/>
  <c r="I18"/>
  <c r="H18"/>
  <c r="G18"/>
  <c r="F18"/>
  <c r="E18"/>
  <c r="L18" s="1"/>
  <c r="N18" s="1"/>
  <c r="D18"/>
  <c r="K17"/>
  <c r="J17"/>
  <c r="I17"/>
  <c r="H17"/>
  <c r="G17"/>
  <c r="F17"/>
  <c r="E17"/>
  <c r="L17" s="1"/>
  <c r="N17" s="1"/>
  <c r="D17"/>
  <c r="K16"/>
  <c r="J16"/>
  <c r="I16"/>
  <c r="H16"/>
  <c r="G16"/>
  <c r="F16"/>
  <c r="E16"/>
  <c r="L16" s="1"/>
  <c r="N16" s="1"/>
  <c r="A16" s="1"/>
  <c r="D16"/>
  <c r="L13"/>
  <c r="N13" s="1"/>
  <c r="A13" s="1"/>
  <c r="K13"/>
  <c r="J13"/>
  <c r="I13"/>
  <c r="H13"/>
  <c r="G13"/>
  <c r="F13"/>
  <c r="E13"/>
  <c r="D13"/>
  <c r="K12"/>
  <c r="J12"/>
  <c r="I12"/>
  <c r="H12"/>
  <c r="G12"/>
  <c r="F12"/>
  <c r="E12"/>
  <c r="L12" s="1"/>
  <c r="N12" s="1"/>
  <c r="D12"/>
  <c r="K11"/>
  <c r="J11"/>
  <c r="I11"/>
  <c r="H11"/>
  <c r="G11"/>
  <c r="F11"/>
  <c r="E11"/>
  <c r="L11" s="1"/>
  <c r="N11" s="1"/>
  <c r="D11"/>
  <c r="K10"/>
  <c r="J10"/>
  <c r="I10"/>
  <c r="H10"/>
  <c r="G10"/>
  <c r="F10"/>
  <c r="E10"/>
  <c r="L10" s="1"/>
  <c r="N10" s="1"/>
  <c r="D10"/>
  <c r="K9"/>
  <c r="J9"/>
  <c r="I9"/>
  <c r="H9"/>
  <c r="G9"/>
  <c r="F9"/>
  <c r="E9"/>
  <c r="L9" s="1"/>
  <c r="N9" s="1"/>
  <c r="D9"/>
  <c r="K8"/>
  <c r="J8"/>
  <c r="I8"/>
  <c r="H8"/>
  <c r="G8"/>
  <c r="F8"/>
  <c r="E8"/>
  <c r="L8" s="1"/>
  <c r="N8" s="1"/>
  <c r="D8"/>
  <c r="A17" l="1"/>
  <c r="A18"/>
  <c r="A19"/>
  <c r="A20"/>
  <c r="A8"/>
  <c r="A9"/>
  <c r="A10"/>
  <c r="A11"/>
  <c r="A12"/>
</calcChain>
</file>

<file path=xl/sharedStrings.xml><?xml version="1.0" encoding="utf-8"?>
<sst xmlns="http://schemas.openxmlformats.org/spreadsheetml/2006/main" count="35" uniqueCount="29">
  <si>
    <t>Krajské kolo v požárním sportu Moravskoslezského a Olomouckého kraje</t>
  </si>
  <si>
    <t>Třinec, 16. - 17. června 2018</t>
  </si>
  <si>
    <t>Celkové pořadí družstev</t>
  </si>
  <si>
    <t>muži HZS</t>
  </si>
  <si>
    <t>Moravskoslezský kraj</t>
  </si>
  <si>
    <t>100m</t>
  </si>
  <si>
    <t>věž</t>
  </si>
  <si>
    <t>štafeta</t>
  </si>
  <si>
    <t>útok</t>
  </si>
  <si>
    <t>celkem</t>
  </si>
  <si>
    <t>pořadí</t>
  </si>
  <si>
    <t>st.č</t>
  </si>
  <si>
    <t>územní odbor</t>
  </si>
  <si>
    <t>čas</t>
  </si>
  <si>
    <t>body</t>
  </si>
  <si>
    <t>bodů</t>
  </si>
  <si>
    <t>koef</t>
  </si>
  <si>
    <t>Ostrava</t>
  </si>
  <si>
    <t>Karviná</t>
  </si>
  <si>
    <t>Bruntál</t>
  </si>
  <si>
    <t>Nový Jičín</t>
  </si>
  <si>
    <t>Opava</t>
  </si>
  <si>
    <t>Frýdek-Místek</t>
  </si>
  <si>
    <t>Olomoucký kraj</t>
  </si>
  <si>
    <t>Olomouc</t>
  </si>
  <si>
    <t>Přerov</t>
  </si>
  <si>
    <t>Šumperk</t>
  </si>
  <si>
    <t>Prostějov</t>
  </si>
  <si>
    <t>Jeseník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</si>
</sst>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kraj/2018/hzs%20MSK%20a%20OLK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J"/>
      <sheetName val="věžS"/>
      <sheetName val="100mS"/>
      <sheetName val="věž"/>
      <sheetName val="100m"/>
      <sheetName val="věžV"/>
      <sheetName val="100mV"/>
      <sheetName val="dvojbojV"/>
      <sheetName val="věžD"/>
      <sheetName val="100mD"/>
      <sheetName val="dvojboj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5</v>
          </cell>
          <cell r="D6">
            <v>153.74</v>
          </cell>
        </row>
        <row r="7">
          <cell r="C7">
            <v>3</v>
          </cell>
          <cell r="D7">
            <v>141.77000000000001</v>
          </cell>
        </row>
        <row r="8">
          <cell r="C8">
            <v>4</v>
          </cell>
          <cell r="D8">
            <v>149.22</v>
          </cell>
        </row>
        <row r="9">
          <cell r="C9">
            <v>2</v>
          </cell>
          <cell r="D9">
            <v>99.52</v>
          </cell>
        </row>
        <row r="10">
          <cell r="C10">
            <v>1</v>
          </cell>
          <cell r="D10">
            <v>89.29</v>
          </cell>
        </row>
        <row r="11">
          <cell r="C11">
            <v>6</v>
          </cell>
          <cell r="D11">
            <v>173.6</v>
          </cell>
        </row>
        <row r="13">
          <cell r="C13">
            <v>4</v>
          </cell>
          <cell r="D13">
            <v>154.27000000000001</v>
          </cell>
        </row>
        <row r="14">
          <cell r="C14">
            <v>5</v>
          </cell>
          <cell r="D14">
            <v>207.06</v>
          </cell>
        </row>
        <row r="15">
          <cell r="C15">
            <v>1</v>
          </cell>
          <cell r="D15">
            <v>106.09</v>
          </cell>
        </row>
        <row r="16">
          <cell r="C16">
            <v>3</v>
          </cell>
          <cell r="D16">
            <v>138.85</v>
          </cell>
        </row>
        <row r="17">
          <cell r="C17">
            <v>2</v>
          </cell>
          <cell r="D17">
            <v>107.94</v>
          </cell>
        </row>
      </sheetData>
      <sheetData sheetId="10">
        <row r="6">
          <cell r="C6">
            <v>4</v>
          </cell>
          <cell r="D6">
            <v>122.76</v>
          </cell>
        </row>
        <row r="7">
          <cell r="C7">
            <v>6</v>
          </cell>
          <cell r="D7">
            <v>124.81</v>
          </cell>
        </row>
        <row r="8">
          <cell r="C8">
            <v>5</v>
          </cell>
          <cell r="D8">
            <v>124.39</v>
          </cell>
        </row>
        <row r="9">
          <cell r="C9">
            <v>2</v>
          </cell>
          <cell r="D9">
            <v>106.81</v>
          </cell>
        </row>
        <row r="10">
          <cell r="C10">
            <v>1</v>
          </cell>
          <cell r="D10">
            <v>100.91</v>
          </cell>
        </row>
        <row r="11">
          <cell r="C11">
            <v>3</v>
          </cell>
          <cell r="D11">
            <v>122.23</v>
          </cell>
        </row>
        <row r="13">
          <cell r="C13">
            <v>4</v>
          </cell>
          <cell r="D13">
            <v>128.75</v>
          </cell>
        </row>
        <row r="14">
          <cell r="C14">
            <v>5</v>
          </cell>
          <cell r="D14">
            <v>136.53</v>
          </cell>
        </row>
        <row r="15">
          <cell r="C15">
            <v>2</v>
          </cell>
          <cell r="D15">
            <v>117.26</v>
          </cell>
        </row>
        <row r="16">
          <cell r="C16">
            <v>3</v>
          </cell>
          <cell r="D16">
            <v>120.74</v>
          </cell>
        </row>
        <row r="17">
          <cell r="C17">
            <v>1</v>
          </cell>
          <cell r="D17">
            <v>111.89</v>
          </cell>
        </row>
      </sheetData>
      <sheetData sheetId="11"/>
      <sheetData sheetId="12"/>
      <sheetData sheetId="13">
        <row r="4">
          <cell r="A4">
            <v>5</v>
          </cell>
          <cell r="E4">
            <v>71.62</v>
          </cell>
        </row>
        <row r="5">
          <cell r="A5">
            <v>6</v>
          </cell>
          <cell r="E5">
            <v>74.36</v>
          </cell>
        </row>
        <row r="6">
          <cell r="A6">
            <v>3</v>
          </cell>
          <cell r="E6">
            <v>67.53</v>
          </cell>
        </row>
        <row r="7">
          <cell r="A7">
            <v>2</v>
          </cell>
          <cell r="E7">
            <v>59.51</v>
          </cell>
        </row>
        <row r="8">
          <cell r="A8">
            <v>1</v>
          </cell>
          <cell r="E8">
            <v>55.74</v>
          </cell>
        </row>
        <row r="9">
          <cell r="A9">
            <v>4</v>
          </cell>
          <cell r="E9">
            <v>68.22</v>
          </cell>
        </row>
        <row r="11">
          <cell r="A11">
            <v>5</v>
          </cell>
          <cell r="E11">
            <v>99.99</v>
          </cell>
        </row>
        <row r="12">
          <cell r="A12">
            <v>4</v>
          </cell>
          <cell r="E12">
            <v>73.55</v>
          </cell>
        </row>
        <row r="13">
          <cell r="A13">
            <v>2</v>
          </cell>
          <cell r="E13">
            <v>66.33</v>
          </cell>
        </row>
        <row r="14">
          <cell r="A14">
            <v>3</v>
          </cell>
          <cell r="E14">
            <v>71.98</v>
          </cell>
        </row>
        <row r="15">
          <cell r="A15">
            <v>1</v>
          </cell>
          <cell r="E15">
            <v>61.07</v>
          </cell>
        </row>
      </sheetData>
      <sheetData sheetId="14">
        <row r="7">
          <cell r="B7">
            <v>2</v>
          </cell>
          <cell r="L7">
            <v>25.54</v>
          </cell>
        </row>
        <row r="8">
          <cell r="C8">
            <v>1</v>
          </cell>
          <cell r="L8">
            <v>26.11</v>
          </cell>
        </row>
        <row r="9">
          <cell r="B9">
            <v>3</v>
          </cell>
          <cell r="L9">
            <v>26.66</v>
          </cell>
        </row>
        <row r="10">
          <cell r="C10">
            <v>5</v>
          </cell>
          <cell r="L10">
            <v>29.43</v>
          </cell>
        </row>
        <row r="11">
          <cell r="B11">
            <v>5</v>
          </cell>
          <cell r="L11">
            <v>31.17</v>
          </cell>
        </row>
        <row r="12">
          <cell r="C12">
            <v>2</v>
          </cell>
          <cell r="L12">
            <v>26.33</v>
          </cell>
        </row>
        <row r="13">
          <cell r="B13">
            <v>6</v>
          </cell>
          <cell r="L13">
            <v>38.340000000000003</v>
          </cell>
        </row>
        <row r="14">
          <cell r="C14">
            <v>4</v>
          </cell>
          <cell r="L14">
            <v>28.69</v>
          </cell>
        </row>
        <row r="15">
          <cell r="B15">
            <v>4</v>
          </cell>
          <cell r="L15">
            <v>29.93</v>
          </cell>
        </row>
        <row r="16">
          <cell r="C16">
            <v>3</v>
          </cell>
          <cell r="L16">
            <v>27.02</v>
          </cell>
        </row>
        <row r="17">
          <cell r="B17">
            <v>1</v>
          </cell>
          <cell r="L17">
            <v>24.38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N21"/>
  <sheetViews>
    <sheetView tabSelected="1" zoomScale="130" zoomScaleNormal="130" workbookViewId="0">
      <selection activeCell="H14" sqref="H14"/>
    </sheetView>
  </sheetViews>
  <sheetFormatPr defaultRowHeight="13.2"/>
  <cols>
    <col min="1" max="1" width="6.88671875" bestFit="1" customWidth="1"/>
    <col min="2" max="2" width="4" bestFit="1" customWidth="1"/>
    <col min="3" max="3" width="14.109375" bestFit="1" customWidth="1"/>
    <col min="4" max="12" width="7.6640625" customWidth="1"/>
    <col min="14" max="14" width="7" hidden="1" customWidth="1"/>
  </cols>
  <sheetData>
    <row r="1" spans="1:14" ht="15.6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3" t="s">
        <v>1</v>
      </c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4" t="s">
        <v>2</v>
      </c>
      <c r="G3" s="1"/>
      <c r="H3" s="1"/>
      <c r="I3" s="1"/>
      <c r="J3" s="1"/>
      <c r="K3" s="1"/>
      <c r="L3" s="1"/>
    </row>
    <row r="4" spans="1:14">
      <c r="A4" s="1"/>
      <c r="B4" s="1"/>
      <c r="C4" s="1"/>
      <c r="D4" s="1"/>
      <c r="E4" s="1"/>
      <c r="F4" s="4" t="s">
        <v>3</v>
      </c>
      <c r="G4" s="1"/>
      <c r="H4" s="1"/>
      <c r="I4" s="1"/>
      <c r="J4" s="1"/>
      <c r="K4" s="1"/>
      <c r="L4" s="1"/>
    </row>
    <row r="5" spans="1:14" ht="13.8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3.8" thickBot="1">
      <c r="A6" s="1"/>
      <c r="B6" s="1"/>
      <c r="C6" s="5" t="s">
        <v>4</v>
      </c>
      <c r="D6" s="6" t="s">
        <v>5</v>
      </c>
      <c r="E6" s="7"/>
      <c r="F6" s="6" t="s">
        <v>6</v>
      </c>
      <c r="G6" s="7"/>
      <c r="H6" s="8" t="s">
        <v>7</v>
      </c>
      <c r="I6" s="9"/>
      <c r="J6" s="6" t="s">
        <v>8</v>
      </c>
      <c r="K6" s="7"/>
      <c r="L6" s="10" t="s">
        <v>9</v>
      </c>
    </row>
    <row r="7" spans="1:14" ht="13.8" thickBot="1">
      <c r="A7" s="11" t="s">
        <v>10</v>
      </c>
      <c r="B7" s="12" t="s">
        <v>11</v>
      </c>
      <c r="C7" s="13" t="s">
        <v>12</v>
      </c>
      <c r="D7" s="14" t="s">
        <v>13</v>
      </c>
      <c r="E7" s="15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4" t="s">
        <v>13</v>
      </c>
      <c r="K7" s="15" t="s">
        <v>14</v>
      </c>
      <c r="L7" s="16" t="s">
        <v>15</v>
      </c>
      <c r="N7" s="17" t="s">
        <v>16</v>
      </c>
    </row>
    <row r="8" spans="1:14">
      <c r="A8" s="18">
        <f t="shared" ref="A8:A13" si="0">RANK(N8,$N$8:$N$13,1)</f>
        <v>1</v>
      </c>
      <c r="B8" s="19">
        <v>9</v>
      </c>
      <c r="C8" s="20" t="s">
        <v>17</v>
      </c>
      <c r="D8" s="21">
        <f>'[1]100mD'!D10</f>
        <v>100.91</v>
      </c>
      <c r="E8" s="22">
        <f>IF($E$21=1,0,'[1]100mD'!C10)</f>
        <v>1</v>
      </c>
      <c r="F8" s="23">
        <f>[1]věžD!D10</f>
        <v>89.29</v>
      </c>
      <c r="G8" s="22">
        <f>IF($G$21=1,0,[1]věžD!C10)</f>
        <v>1</v>
      </c>
      <c r="H8" s="21">
        <f>[1]štafetaD!E8</f>
        <v>55.74</v>
      </c>
      <c r="I8" s="22">
        <f>IF($I$21=1,0,[1]štafetaD!A8)</f>
        <v>1</v>
      </c>
      <c r="J8" s="23">
        <f>[1]útok!L15</f>
        <v>29.93</v>
      </c>
      <c r="K8" s="22">
        <f>IF($K$21=1,0,[1]útok!B15)</f>
        <v>4</v>
      </c>
      <c r="L8" s="24">
        <f t="shared" ref="L8" si="1">E8+G8+I8+K8*1.001</f>
        <v>7.0039999999999996</v>
      </c>
      <c r="N8" s="25">
        <f>L8+K8*0.01</f>
        <v>7.0439999999999996</v>
      </c>
    </row>
    <row r="9" spans="1:14">
      <c r="A9" s="26">
        <f>RANK(N9,$N$8:$N$13,1)</f>
        <v>2</v>
      </c>
      <c r="B9" s="27">
        <v>7</v>
      </c>
      <c r="C9" s="28" t="s">
        <v>18</v>
      </c>
      <c r="D9" s="21">
        <f>'[1]100mD'!D9</f>
        <v>106.81</v>
      </c>
      <c r="E9" s="22">
        <f>IF($E$21=1,0,'[1]100mD'!C9)</f>
        <v>2</v>
      </c>
      <c r="F9" s="23">
        <f>[1]věžD!D9</f>
        <v>99.52</v>
      </c>
      <c r="G9" s="22">
        <f>IF($G$21=1,0,[1]věžD!C9)</f>
        <v>2</v>
      </c>
      <c r="H9" s="21">
        <f>[1]štafetaD!E7</f>
        <v>59.51</v>
      </c>
      <c r="I9" s="22">
        <f>IF($I$21=1,0,[1]štafetaD!A7)</f>
        <v>2</v>
      </c>
      <c r="J9" s="23">
        <f>[1]útok!L13</f>
        <v>38.340000000000003</v>
      </c>
      <c r="K9" s="22">
        <f>IF($K$21=1,0,[1]útok!B13)</f>
        <v>6</v>
      </c>
      <c r="L9" s="24">
        <f>E9+G9+I9+K9*1.001</f>
        <v>12.006</v>
      </c>
      <c r="N9" s="25">
        <f t="shared" ref="N9:N20" si="2">L9+K9*0.01</f>
        <v>12.066000000000001</v>
      </c>
    </row>
    <row r="10" spans="1:14">
      <c r="A10" s="26">
        <f>RANK(N10,$N$8:$N$13,1)</f>
        <v>3</v>
      </c>
      <c r="B10" s="27">
        <v>11</v>
      </c>
      <c r="C10" s="29" t="s">
        <v>19</v>
      </c>
      <c r="D10" s="21">
        <f>'[1]100mD'!D11</f>
        <v>122.23</v>
      </c>
      <c r="E10" s="22">
        <f>IF($E$21=1,0,'[1]100mD'!C11)</f>
        <v>3</v>
      </c>
      <c r="F10" s="23">
        <f>[1]věžD!D11</f>
        <v>173.6</v>
      </c>
      <c r="G10" s="22">
        <f>IF($G$21=1,0,[1]věžD!C11)</f>
        <v>6</v>
      </c>
      <c r="H10" s="21">
        <f>[1]štafetaD!E9</f>
        <v>68.22</v>
      </c>
      <c r="I10" s="22">
        <f>IF($I$21=1,0,[1]štafetaD!A9)</f>
        <v>4</v>
      </c>
      <c r="J10" s="23">
        <f>[1]útok!L17</f>
        <v>24.38</v>
      </c>
      <c r="K10" s="22">
        <f>IF($K$21=1,0,[1]útok!B17)</f>
        <v>1</v>
      </c>
      <c r="L10" s="24">
        <f>E10+G10+I10+K10*1.001</f>
        <v>14.000999999999999</v>
      </c>
      <c r="N10" s="25">
        <f t="shared" si="2"/>
        <v>14.010999999999999</v>
      </c>
    </row>
    <row r="11" spans="1:14">
      <c r="A11" s="26">
        <f>RANK(N11,$N$8:$N$13,1)</f>
        <v>4</v>
      </c>
      <c r="B11" s="27">
        <v>1</v>
      </c>
      <c r="C11" s="28" t="s">
        <v>20</v>
      </c>
      <c r="D11" s="21">
        <f>'[1]100mD'!D6</f>
        <v>122.76</v>
      </c>
      <c r="E11" s="22">
        <f>IF($E$21=1,0,'[1]100mD'!C6)</f>
        <v>4</v>
      </c>
      <c r="F11" s="23">
        <f>[1]věžD!D6</f>
        <v>153.74</v>
      </c>
      <c r="G11" s="22">
        <f>IF($G$21=1,0,[1]věžD!C6)</f>
        <v>5</v>
      </c>
      <c r="H11" s="21">
        <f>[1]štafetaD!E4</f>
        <v>71.62</v>
      </c>
      <c r="I11" s="22">
        <f>IF($I$21=1,0,[1]štafetaD!A4)</f>
        <v>5</v>
      </c>
      <c r="J11" s="23">
        <f>[1]útok!L7</f>
        <v>25.54</v>
      </c>
      <c r="K11" s="22">
        <f>IF($K$21=1,0,[1]útok!B7)</f>
        <v>2</v>
      </c>
      <c r="L11" s="24">
        <f>E11+G11+I11+K11*1.001</f>
        <v>16.001999999999999</v>
      </c>
      <c r="N11" s="25">
        <f t="shared" si="2"/>
        <v>16.021999999999998</v>
      </c>
    </row>
    <row r="12" spans="1:14">
      <c r="A12" s="26">
        <f>RANK(N12,$N$8:$N$13,1)</f>
        <v>5</v>
      </c>
      <c r="B12" s="27">
        <v>5</v>
      </c>
      <c r="C12" s="29" t="s">
        <v>21</v>
      </c>
      <c r="D12" s="21">
        <f>'[1]100mD'!D8</f>
        <v>124.39</v>
      </c>
      <c r="E12" s="22">
        <f>IF($E$21=1,0,'[1]100mD'!C8)</f>
        <v>5</v>
      </c>
      <c r="F12" s="23">
        <f>[1]věžD!D8</f>
        <v>149.22</v>
      </c>
      <c r="G12" s="22">
        <f>IF($G$21=1,0,[1]věžD!C8)</f>
        <v>4</v>
      </c>
      <c r="H12" s="21">
        <f>[1]štafetaD!E6</f>
        <v>67.53</v>
      </c>
      <c r="I12" s="22">
        <f>IF($I$21=1,0,[1]štafetaD!A6)</f>
        <v>3</v>
      </c>
      <c r="J12" s="23">
        <f>[1]útok!L11</f>
        <v>31.17</v>
      </c>
      <c r="K12" s="22">
        <f>IF($K$21=1,0,[1]útok!B11)</f>
        <v>5</v>
      </c>
      <c r="L12" s="24">
        <f>E12+G12+I12+K12*1.001</f>
        <v>17.004999999999999</v>
      </c>
      <c r="N12" s="25">
        <f t="shared" si="2"/>
        <v>17.055</v>
      </c>
    </row>
    <row r="13" spans="1:14" ht="13.8" thickBot="1">
      <c r="A13" s="30">
        <f>RANK(N13,$N$8:$N$13,1)</f>
        <v>6</v>
      </c>
      <c r="B13" s="31">
        <v>3</v>
      </c>
      <c r="C13" s="32" t="s">
        <v>22</v>
      </c>
      <c r="D13" s="33">
        <f>'[1]100mD'!D7</f>
        <v>124.81</v>
      </c>
      <c r="E13" s="34">
        <f>IF($E$21=1,0,'[1]100mD'!C7)</f>
        <v>6</v>
      </c>
      <c r="F13" s="35">
        <f>[1]věžD!D7</f>
        <v>141.77000000000001</v>
      </c>
      <c r="G13" s="34">
        <f>IF($G$21=1,0,[1]věžD!C7)</f>
        <v>3</v>
      </c>
      <c r="H13" s="33">
        <f>[1]štafetaD!E5</f>
        <v>74.36</v>
      </c>
      <c r="I13" s="34">
        <f>IF($I$21=1,0,[1]štafetaD!A5)</f>
        <v>6</v>
      </c>
      <c r="J13" s="35">
        <f>[1]útok!L9</f>
        <v>26.66</v>
      </c>
      <c r="K13" s="34">
        <f>IF($K$21=1,0,[1]útok!B9)</f>
        <v>3</v>
      </c>
      <c r="L13" s="36">
        <f>E13+G13+I13+K13*1.001</f>
        <v>18.003</v>
      </c>
      <c r="N13" s="25">
        <f t="shared" si="2"/>
        <v>18.033000000000001</v>
      </c>
    </row>
    <row r="14" spans="1:14">
      <c r="A14" s="37"/>
      <c r="B14" s="38"/>
      <c r="C14" s="39"/>
      <c r="D14" s="40"/>
      <c r="E14" s="41"/>
      <c r="F14" s="40"/>
      <c r="G14" s="41"/>
      <c r="H14" s="40"/>
      <c r="I14" s="41"/>
      <c r="J14" s="40"/>
      <c r="K14" s="41"/>
      <c r="L14" s="42"/>
      <c r="N14" s="25"/>
    </row>
    <row r="15" spans="1:14" s="43" customFormat="1" ht="13.8" thickBot="1">
      <c r="A15" s="37"/>
      <c r="B15" s="38"/>
      <c r="C15" s="17" t="s">
        <v>23</v>
      </c>
      <c r="D15" s="40"/>
      <c r="E15" s="41"/>
      <c r="F15" s="40"/>
      <c r="G15" s="41"/>
      <c r="H15" s="40"/>
      <c r="I15" s="41"/>
      <c r="J15" s="40"/>
      <c r="K15" s="41"/>
      <c r="L15" s="42"/>
      <c r="N15" s="38"/>
    </row>
    <row r="16" spans="1:14">
      <c r="A16" s="44">
        <f>RANK(N16,$N$16:$N$20,1)</f>
        <v>1</v>
      </c>
      <c r="B16" s="19">
        <v>6</v>
      </c>
      <c r="C16" s="45" t="s">
        <v>24</v>
      </c>
      <c r="D16" s="46">
        <f>'[1]100mD'!D15</f>
        <v>117.26</v>
      </c>
      <c r="E16" s="47">
        <f>IF($E$21=1,0,'[1]100mD'!C15)</f>
        <v>2</v>
      </c>
      <c r="F16" s="48">
        <f>[1]věžD!D15</f>
        <v>106.09</v>
      </c>
      <c r="G16" s="47">
        <f>IF($G$21=1,0,[1]věžD!C15)</f>
        <v>1</v>
      </c>
      <c r="H16" s="46">
        <f>[1]štafetaD!E13</f>
        <v>66.33</v>
      </c>
      <c r="I16" s="47">
        <f>IF($I$21=1,0,[1]štafetaD!A13)</f>
        <v>2</v>
      </c>
      <c r="J16" s="48">
        <f>[1]útok!L12</f>
        <v>26.33</v>
      </c>
      <c r="K16" s="47">
        <f>IF($K$21=1,0,[1]útok!C12)</f>
        <v>2</v>
      </c>
      <c r="L16" s="49">
        <f>E16+G16+I16+K16*1.001</f>
        <v>7.0019999999999998</v>
      </c>
      <c r="N16" s="25">
        <f t="shared" si="2"/>
        <v>7.0219999999999994</v>
      </c>
    </row>
    <row r="17" spans="1:14">
      <c r="A17" s="26">
        <f>RANK(N17,$N$16:$N$20,1)</f>
        <v>2</v>
      </c>
      <c r="B17" s="27">
        <v>10</v>
      </c>
      <c r="C17" s="50" t="s">
        <v>25</v>
      </c>
      <c r="D17" s="21">
        <f>'[1]100mD'!D17</f>
        <v>111.89</v>
      </c>
      <c r="E17" s="22">
        <f>IF($E$21=1,0,'[1]100mD'!C17)</f>
        <v>1</v>
      </c>
      <c r="F17" s="23">
        <f>[1]věžD!D17</f>
        <v>107.94</v>
      </c>
      <c r="G17" s="22">
        <f>IF($G$21=1,0,[1]věžD!C17)</f>
        <v>2</v>
      </c>
      <c r="H17" s="21">
        <f>[1]štafetaD!E15</f>
        <v>61.07</v>
      </c>
      <c r="I17" s="22">
        <f>IF($I$21=1,0,[1]štafetaD!A15)</f>
        <v>1</v>
      </c>
      <c r="J17" s="23">
        <f>[1]útok!L16</f>
        <v>27.02</v>
      </c>
      <c r="K17" s="22">
        <f>IF($K$21=1,0,[1]útok!C16)</f>
        <v>3</v>
      </c>
      <c r="L17" s="24">
        <f>E17+G17+I17+K17*1.001</f>
        <v>7.0030000000000001</v>
      </c>
      <c r="N17" s="25">
        <f t="shared" si="2"/>
        <v>7.0330000000000004</v>
      </c>
    </row>
    <row r="18" spans="1:14">
      <c r="A18" s="26">
        <f>RANK(N18,$N$16:$N$20,1)</f>
        <v>3</v>
      </c>
      <c r="B18" s="27">
        <v>8</v>
      </c>
      <c r="C18" s="50" t="s">
        <v>26</v>
      </c>
      <c r="D18" s="21">
        <f>'[1]100mD'!D16</f>
        <v>120.74</v>
      </c>
      <c r="E18" s="22">
        <f>IF($E$21=1,0,'[1]100mD'!C16)</f>
        <v>3</v>
      </c>
      <c r="F18" s="23">
        <f>[1]věžD!D16</f>
        <v>138.85</v>
      </c>
      <c r="G18" s="22">
        <f>IF($G$21=1,0,[1]věžD!C16)</f>
        <v>3</v>
      </c>
      <c r="H18" s="21">
        <f>[1]štafetaD!E14</f>
        <v>71.98</v>
      </c>
      <c r="I18" s="22">
        <f>IF($I$21=1,0,[1]štafetaD!A14)</f>
        <v>3</v>
      </c>
      <c r="J18" s="23">
        <f>[1]útok!L14</f>
        <v>28.69</v>
      </c>
      <c r="K18" s="22">
        <f>IF($K$21=1,0,[1]útok!C14)</f>
        <v>4</v>
      </c>
      <c r="L18" s="24">
        <f>E18+G18+I18+K18*1.001</f>
        <v>13.004</v>
      </c>
      <c r="N18" s="25">
        <f t="shared" si="2"/>
        <v>13.043999999999999</v>
      </c>
    </row>
    <row r="19" spans="1:14">
      <c r="A19" s="26">
        <f>RANK(N19,$N$16:$N$20,1)</f>
        <v>4</v>
      </c>
      <c r="B19" s="27">
        <v>2</v>
      </c>
      <c r="C19" s="50" t="s">
        <v>27</v>
      </c>
      <c r="D19" s="21">
        <f>'[1]100mD'!D13</f>
        <v>128.75</v>
      </c>
      <c r="E19" s="22">
        <f>IF($E$21=1,0,'[1]100mD'!C13)</f>
        <v>4</v>
      </c>
      <c r="F19" s="23">
        <f>[1]věžD!D13</f>
        <v>154.27000000000001</v>
      </c>
      <c r="G19" s="22">
        <f>IF($G$21=1,0,[1]věžD!C13)</f>
        <v>4</v>
      </c>
      <c r="H19" s="21">
        <f>[1]štafetaD!E11</f>
        <v>99.99</v>
      </c>
      <c r="I19" s="22">
        <f>IF($I$21=1,0,[1]štafetaD!A11)</f>
        <v>5</v>
      </c>
      <c r="J19" s="23">
        <f>[1]útok!L8</f>
        <v>26.11</v>
      </c>
      <c r="K19" s="22">
        <f>IF($K$21=1,0,[1]útok!C8)</f>
        <v>1</v>
      </c>
      <c r="L19" s="24">
        <f>E19+G19+I19+K19*1.001</f>
        <v>14.000999999999999</v>
      </c>
      <c r="N19" s="25">
        <f t="shared" si="2"/>
        <v>14.010999999999999</v>
      </c>
    </row>
    <row r="20" spans="1:14" ht="13.8" thickBot="1">
      <c r="A20" s="30">
        <f>RANK(N20,$N$16:$N$20,1)</f>
        <v>5</v>
      </c>
      <c r="B20" s="31">
        <v>4</v>
      </c>
      <c r="C20" s="51" t="s">
        <v>28</v>
      </c>
      <c r="D20" s="33">
        <f>'[1]100mD'!D14</f>
        <v>136.53</v>
      </c>
      <c r="E20" s="34">
        <f>IF($E$21=1,0,'[1]100mD'!C14)</f>
        <v>5</v>
      </c>
      <c r="F20" s="35">
        <f>[1]věžD!D14</f>
        <v>207.06</v>
      </c>
      <c r="G20" s="34">
        <f>IF($G$21=1,0,[1]věžD!C14)</f>
        <v>5</v>
      </c>
      <c r="H20" s="33">
        <f>[1]štafetaD!E12</f>
        <v>73.55</v>
      </c>
      <c r="I20" s="34">
        <f>IF($I$21=1,0,[1]štafetaD!A12)</f>
        <v>4</v>
      </c>
      <c r="J20" s="35">
        <f>[1]útok!L10</f>
        <v>29.43</v>
      </c>
      <c r="K20" s="34">
        <f>IF($K$21=1,0,[1]útok!C10)</f>
        <v>5</v>
      </c>
      <c r="L20" s="36">
        <f>E20+G20+I20+K20*1.001</f>
        <v>19.004999999999999</v>
      </c>
      <c r="N20" s="25">
        <f t="shared" si="2"/>
        <v>19.055</v>
      </c>
    </row>
    <row r="21" spans="1:14">
      <c r="D21" s="52"/>
      <c r="E21" s="52"/>
      <c r="F21" s="52"/>
      <c r="G21" s="52"/>
      <c r="H21" s="52"/>
      <c r="I21" s="52"/>
      <c r="J21" s="52"/>
      <c r="K21" s="52"/>
    </row>
  </sheetData>
  <conditionalFormatting sqref="D8:L13">
    <cfRule type="cellIs" dxfId="3" priority="3" stopIfTrue="1" operator="equal">
      <formula>99.99</formula>
    </cfRule>
    <cfRule type="cellIs" dxfId="2" priority="4" stopIfTrue="1" operator="equal">
      <formula>0</formula>
    </cfRule>
  </conditionalFormatting>
  <conditionalFormatting sqref="D16:L20">
    <cfRule type="cellIs" dxfId="1" priority="1" stopIfTrue="1" operator="equal">
      <formula>99.99</formula>
    </cfRule>
    <cfRule type="cellIs" dxfId="0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2018-06-17T10:33:10Z</dcterms:created>
  <dcterms:modified xsi:type="dcterms:W3CDTF">2018-06-17T10:34:50Z</dcterms:modified>
</cp:coreProperties>
</file>