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 activeTab="2"/>
  </bookViews>
  <sheets>
    <sheet name="věžV" sheetId="4" r:id="rId1"/>
    <sheet name="100mV" sheetId="3" r:id="rId2"/>
    <sheet name="dvojboj" sheetId="1" r:id="rId3"/>
    <sheet name="veteráni" sheetId="2" r:id="rId4"/>
  </sheets>
  <externalReferences>
    <externalReference r:id="rId5"/>
  </externalReferences>
  <definedNames>
    <definedName name="_xlnm._FilterDatabase" localSheetId="1" hidden="1">'100mV'!$A$7:$R$79</definedName>
    <definedName name="_xlnm._FilterDatabase" localSheetId="2" hidden="1">dvojboj!$A$5:$G$44</definedName>
    <definedName name="_xlnm._FilterDatabase" localSheetId="3" hidden="1">veteráni!$A$5:$G$8</definedName>
    <definedName name="_xlnm._FilterDatabase" localSheetId="0" hidden="1">věžV!$A$7:$R$83</definedName>
  </definedNames>
  <calcPr calcId="125725"/>
</workbook>
</file>

<file path=xl/calcChain.xml><?xml version="1.0" encoding="utf-8"?>
<calcChain xmlns="http://schemas.openxmlformats.org/spreadsheetml/2006/main">
  <c r="Q83" i="4"/>
  <c r="O83"/>
  <c r="N83"/>
  <c r="P83" s="1"/>
  <c r="R83" s="1"/>
  <c r="C83" s="1"/>
  <c r="B83" s="1"/>
  <c r="L83"/>
  <c r="I83"/>
  <c r="H83"/>
  <c r="G83"/>
  <c r="F83"/>
  <c r="O82"/>
  <c r="P82" s="1"/>
  <c r="R82" s="1"/>
  <c r="C82" s="1"/>
  <c r="B82" s="1"/>
  <c r="N82"/>
  <c r="Q82" s="1"/>
  <c r="L82"/>
  <c r="I82"/>
  <c r="H82"/>
  <c r="G82"/>
  <c r="F82"/>
  <c r="O81"/>
  <c r="N81"/>
  <c r="P81" s="1"/>
  <c r="L81"/>
  <c r="I81"/>
  <c r="H81"/>
  <c r="G81"/>
  <c r="F81"/>
  <c r="Q80"/>
  <c r="O80"/>
  <c r="N80"/>
  <c r="P80" s="1"/>
  <c r="R80" s="1"/>
  <c r="L80"/>
  <c r="I80"/>
  <c r="H80"/>
  <c r="G80"/>
  <c r="F80"/>
  <c r="O79"/>
  <c r="N79"/>
  <c r="P79" s="1"/>
  <c r="L79"/>
  <c r="I79"/>
  <c r="H79"/>
  <c r="G79"/>
  <c r="F79"/>
  <c r="O78"/>
  <c r="N78"/>
  <c r="P78" s="1"/>
  <c r="L78"/>
  <c r="I78"/>
  <c r="H78"/>
  <c r="G78"/>
  <c r="F78"/>
  <c r="P77"/>
  <c r="R77" s="1"/>
  <c r="O77"/>
  <c r="N77"/>
  <c r="Q77" s="1"/>
  <c r="L77"/>
  <c r="I77"/>
  <c r="H77"/>
  <c r="G77"/>
  <c r="F77"/>
  <c r="Q76"/>
  <c r="O76"/>
  <c r="N76"/>
  <c r="P76" s="1"/>
  <c r="R76" s="1"/>
  <c r="L76"/>
  <c r="I76"/>
  <c r="H76"/>
  <c r="G76"/>
  <c r="F76"/>
  <c r="O75"/>
  <c r="N75"/>
  <c r="P75" s="1"/>
  <c r="L75"/>
  <c r="I75"/>
  <c r="H75"/>
  <c r="G75"/>
  <c r="F75"/>
  <c r="O74"/>
  <c r="P74" s="1"/>
  <c r="R74" s="1"/>
  <c r="N74"/>
  <c r="Q74" s="1"/>
  <c r="L74"/>
  <c r="I74"/>
  <c r="H74"/>
  <c r="G74"/>
  <c r="F74"/>
  <c r="P73"/>
  <c r="R73" s="1"/>
  <c r="O73"/>
  <c r="N73"/>
  <c r="Q73" s="1"/>
  <c r="L73"/>
  <c r="I73"/>
  <c r="H73"/>
  <c r="G73"/>
  <c r="F73"/>
  <c r="Q72"/>
  <c r="O72"/>
  <c r="N72"/>
  <c r="P72" s="1"/>
  <c r="R72" s="1"/>
  <c r="L72"/>
  <c r="I72"/>
  <c r="H72"/>
  <c r="G72"/>
  <c r="F72"/>
  <c r="O71"/>
  <c r="N71"/>
  <c r="P71" s="1"/>
  <c r="L71"/>
  <c r="I71"/>
  <c r="H71"/>
  <c r="G71"/>
  <c r="F71"/>
  <c r="O70"/>
  <c r="N70"/>
  <c r="P70" s="1"/>
  <c r="L70"/>
  <c r="I70"/>
  <c r="H70"/>
  <c r="G70"/>
  <c r="F70"/>
  <c r="P69"/>
  <c r="R69" s="1"/>
  <c r="O69"/>
  <c r="N69"/>
  <c r="Q69" s="1"/>
  <c r="L69"/>
  <c r="I69"/>
  <c r="H69"/>
  <c r="G69"/>
  <c r="F69"/>
  <c r="Q68"/>
  <c r="O68"/>
  <c r="N68"/>
  <c r="P68" s="1"/>
  <c r="R68" s="1"/>
  <c r="L68"/>
  <c r="I68"/>
  <c r="H68"/>
  <c r="G68"/>
  <c r="F68"/>
  <c r="O67"/>
  <c r="N67"/>
  <c r="P67" s="1"/>
  <c r="L67"/>
  <c r="I67"/>
  <c r="H67"/>
  <c r="G67"/>
  <c r="F67"/>
  <c r="O66"/>
  <c r="P66" s="1"/>
  <c r="N66"/>
  <c r="Q66" s="1"/>
  <c r="L66"/>
  <c r="I66"/>
  <c r="H66"/>
  <c r="G66"/>
  <c r="F66"/>
  <c r="P65"/>
  <c r="O65"/>
  <c r="N65"/>
  <c r="Q65" s="1"/>
  <c r="L65"/>
  <c r="I65"/>
  <c r="H65"/>
  <c r="G65"/>
  <c r="F65"/>
  <c r="Q64"/>
  <c r="O64"/>
  <c r="N64"/>
  <c r="P64" s="1"/>
  <c r="R64" s="1"/>
  <c r="L64"/>
  <c r="I64"/>
  <c r="H64"/>
  <c r="G64"/>
  <c r="F64"/>
  <c r="O63"/>
  <c r="N63"/>
  <c r="P63" s="1"/>
  <c r="L63"/>
  <c r="I63"/>
  <c r="H63"/>
  <c r="G63"/>
  <c r="F63"/>
  <c r="O62"/>
  <c r="N62"/>
  <c r="P62" s="1"/>
  <c r="L62"/>
  <c r="I62"/>
  <c r="H62"/>
  <c r="G62"/>
  <c r="F62"/>
  <c r="P61"/>
  <c r="R61" s="1"/>
  <c r="O61"/>
  <c r="N61"/>
  <c r="Q61" s="1"/>
  <c r="L61"/>
  <c r="I61"/>
  <c r="H61"/>
  <c r="G61"/>
  <c r="F61"/>
  <c r="Q60"/>
  <c r="P60"/>
  <c r="R60" s="1"/>
  <c r="O60"/>
  <c r="N60"/>
  <c r="L60"/>
  <c r="I60"/>
  <c r="H60"/>
  <c r="G60"/>
  <c r="F60"/>
  <c r="O59"/>
  <c r="N59"/>
  <c r="P59" s="1"/>
  <c r="L59"/>
  <c r="I59"/>
  <c r="H59"/>
  <c r="G59"/>
  <c r="F59"/>
  <c r="O58"/>
  <c r="N58"/>
  <c r="P58" s="1"/>
  <c r="L58"/>
  <c r="I58"/>
  <c r="H58"/>
  <c r="G58"/>
  <c r="F58"/>
  <c r="P57"/>
  <c r="R57" s="1"/>
  <c r="O57"/>
  <c r="N57"/>
  <c r="Q57" s="1"/>
  <c r="L57"/>
  <c r="I57"/>
  <c r="H57"/>
  <c r="G57"/>
  <c r="F57"/>
  <c r="Q56"/>
  <c r="O56"/>
  <c r="N56"/>
  <c r="P56" s="1"/>
  <c r="R56" s="1"/>
  <c r="L56"/>
  <c r="I56"/>
  <c r="H56"/>
  <c r="G56"/>
  <c r="F56"/>
  <c r="O55"/>
  <c r="N55"/>
  <c r="P55" s="1"/>
  <c r="L55"/>
  <c r="I55"/>
  <c r="H55"/>
  <c r="G55"/>
  <c r="F55"/>
  <c r="O54"/>
  <c r="N54"/>
  <c r="P54" s="1"/>
  <c r="L54"/>
  <c r="I54"/>
  <c r="H54"/>
  <c r="G54"/>
  <c r="F54"/>
  <c r="P53"/>
  <c r="R53" s="1"/>
  <c r="O53"/>
  <c r="N53"/>
  <c r="Q53" s="1"/>
  <c r="L53"/>
  <c r="I53"/>
  <c r="H53"/>
  <c r="G53"/>
  <c r="F53"/>
  <c r="Q52"/>
  <c r="P52"/>
  <c r="R52" s="1"/>
  <c r="O52"/>
  <c r="N52"/>
  <c r="L52"/>
  <c r="I52"/>
  <c r="H52"/>
  <c r="G52"/>
  <c r="F52"/>
  <c r="O51"/>
  <c r="N51"/>
  <c r="P51" s="1"/>
  <c r="L51"/>
  <c r="I51"/>
  <c r="H51"/>
  <c r="G51"/>
  <c r="F51"/>
  <c r="O50"/>
  <c r="N50"/>
  <c r="P50" s="1"/>
  <c r="L50"/>
  <c r="I50"/>
  <c r="H50"/>
  <c r="G50"/>
  <c r="F50"/>
  <c r="P49"/>
  <c r="R49" s="1"/>
  <c r="O49"/>
  <c r="N49"/>
  <c r="Q49" s="1"/>
  <c r="L49"/>
  <c r="I49"/>
  <c r="H49"/>
  <c r="G49"/>
  <c r="F49"/>
  <c r="Q48"/>
  <c r="O48"/>
  <c r="N48"/>
  <c r="P48" s="1"/>
  <c r="R48" s="1"/>
  <c r="L48"/>
  <c r="I48"/>
  <c r="H48"/>
  <c r="G48"/>
  <c r="F48"/>
  <c r="O47"/>
  <c r="N47"/>
  <c r="P47" s="1"/>
  <c r="L47"/>
  <c r="I47"/>
  <c r="H47"/>
  <c r="G47"/>
  <c r="F47"/>
  <c r="O46"/>
  <c r="N46"/>
  <c r="P46" s="1"/>
  <c r="L46"/>
  <c r="I46"/>
  <c r="H46"/>
  <c r="G46"/>
  <c r="F46"/>
  <c r="P45"/>
  <c r="O45"/>
  <c r="N45"/>
  <c r="Q45" s="1"/>
  <c r="L45"/>
  <c r="I45"/>
  <c r="H45"/>
  <c r="G45"/>
  <c r="F45"/>
  <c r="Q44"/>
  <c r="P44"/>
  <c r="R44" s="1"/>
  <c r="O44"/>
  <c r="N44"/>
  <c r="L44"/>
  <c r="I44"/>
  <c r="H44"/>
  <c r="G44"/>
  <c r="F44"/>
  <c r="O43"/>
  <c r="N43"/>
  <c r="P43" s="1"/>
  <c r="L43"/>
  <c r="I43"/>
  <c r="H43"/>
  <c r="G43"/>
  <c r="F43"/>
  <c r="O42"/>
  <c r="N42"/>
  <c r="P42" s="1"/>
  <c r="L42"/>
  <c r="I42"/>
  <c r="H42"/>
  <c r="G42"/>
  <c r="F42"/>
  <c r="P41"/>
  <c r="O41"/>
  <c r="N41"/>
  <c r="Q41" s="1"/>
  <c r="L41"/>
  <c r="I41"/>
  <c r="H41"/>
  <c r="G41"/>
  <c r="F41"/>
  <c r="Q40"/>
  <c r="O40"/>
  <c r="N40"/>
  <c r="P40" s="1"/>
  <c r="R40" s="1"/>
  <c r="L40"/>
  <c r="I40"/>
  <c r="H40"/>
  <c r="G40"/>
  <c r="F40"/>
  <c r="O39"/>
  <c r="N39"/>
  <c r="P39" s="1"/>
  <c r="L39"/>
  <c r="I39"/>
  <c r="H39"/>
  <c r="G39"/>
  <c r="F39"/>
  <c r="O38"/>
  <c r="N38"/>
  <c r="P38" s="1"/>
  <c r="L38"/>
  <c r="I38"/>
  <c r="H38"/>
  <c r="G38"/>
  <c r="F38"/>
  <c r="P37"/>
  <c r="R37" s="1"/>
  <c r="O37"/>
  <c r="N37"/>
  <c r="Q37" s="1"/>
  <c r="L37"/>
  <c r="I37"/>
  <c r="H37"/>
  <c r="G37"/>
  <c r="F37"/>
  <c r="Q36"/>
  <c r="P36"/>
  <c r="R36" s="1"/>
  <c r="O36"/>
  <c r="N36"/>
  <c r="L36"/>
  <c r="I36"/>
  <c r="H36"/>
  <c r="G36"/>
  <c r="F36"/>
  <c r="O35"/>
  <c r="N35"/>
  <c r="P35" s="1"/>
  <c r="L35"/>
  <c r="I35"/>
  <c r="H35"/>
  <c r="G35"/>
  <c r="F35"/>
  <c r="O34"/>
  <c r="P34" s="1"/>
  <c r="R34" s="1"/>
  <c r="N34"/>
  <c r="Q34" s="1"/>
  <c r="L34"/>
  <c r="I34"/>
  <c r="H34"/>
  <c r="G34"/>
  <c r="F34"/>
  <c r="P33"/>
  <c r="R33" s="1"/>
  <c r="O33"/>
  <c r="N33"/>
  <c r="Q33" s="1"/>
  <c r="L33"/>
  <c r="I33"/>
  <c r="H33"/>
  <c r="G33"/>
  <c r="F33"/>
  <c r="Q32"/>
  <c r="P32"/>
  <c r="R32" s="1"/>
  <c r="O32"/>
  <c r="N32"/>
  <c r="L32"/>
  <c r="I32"/>
  <c r="H32"/>
  <c r="G32"/>
  <c r="F32"/>
  <c r="O31"/>
  <c r="N31"/>
  <c r="P31" s="1"/>
  <c r="L31"/>
  <c r="I31"/>
  <c r="H31"/>
  <c r="G31"/>
  <c r="F31"/>
  <c r="O30"/>
  <c r="N30"/>
  <c r="P30" s="1"/>
  <c r="L30"/>
  <c r="I30"/>
  <c r="H30"/>
  <c r="G30"/>
  <c r="F30"/>
  <c r="P29"/>
  <c r="R29" s="1"/>
  <c r="O29"/>
  <c r="N29"/>
  <c r="Q29" s="1"/>
  <c r="L29"/>
  <c r="I29"/>
  <c r="H29"/>
  <c r="G29"/>
  <c r="F29"/>
  <c r="Q28"/>
  <c r="P28"/>
  <c r="R28" s="1"/>
  <c r="O28"/>
  <c r="N28"/>
  <c r="L28"/>
  <c r="I28"/>
  <c r="H28"/>
  <c r="G28"/>
  <c r="F28"/>
  <c r="O27"/>
  <c r="N27"/>
  <c r="P27" s="1"/>
  <c r="L27"/>
  <c r="I27"/>
  <c r="H27"/>
  <c r="G27"/>
  <c r="F27"/>
  <c r="O26"/>
  <c r="N26"/>
  <c r="P26" s="1"/>
  <c r="L26"/>
  <c r="I26"/>
  <c r="H26"/>
  <c r="G26"/>
  <c r="F26"/>
  <c r="P25"/>
  <c r="R25" s="1"/>
  <c r="O25"/>
  <c r="N25"/>
  <c r="Q25" s="1"/>
  <c r="L25"/>
  <c r="I25"/>
  <c r="H25"/>
  <c r="G25"/>
  <c r="F25"/>
  <c r="Q24"/>
  <c r="O24"/>
  <c r="N24"/>
  <c r="P24" s="1"/>
  <c r="R24" s="1"/>
  <c r="L24"/>
  <c r="I24"/>
  <c r="H24"/>
  <c r="G24"/>
  <c r="F24"/>
  <c r="O23"/>
  <c r="N23"/>
  <c r="P23" s="1"/>
  <c r="L23"/>
  <c r="I23"/>
  <c r="H23"/>
  <c r="G23"/>
  <c r="F23"/>
  <c r="O22"/>
  <c r="N22"/>
  <c r="P22" s="1"/>
  <c r="L22"/>
  <c r="I22"/>
  <c r="H22"/>
  <c r="G22"/>
  <c r="F22"/>
  <c r="P21"/>
  <c r="O21"/>
  <c r="Q21" s="1"/>
  <c r="N21"/>
  <c r="L21"/>
  <c r="I21"/>
  <c r="H21"/>
  <c r="G21"/>
  <c r="F21"/>
  <c r="Q20"/>
  <c r="O20"/>
  <c r="N20"/>
  <c r="P20" s="1"/>
  <c r="R20" s="1"/>
  <c r="L20"/>
  <c r="I20"/>
  <c r="H20"/>
  <c r="G20"/>
  <c r="F20"/>
  <c r="O19"/>
  <c r="N19"/>
  <c r="P19" s="1"/>
  <c r="L19"/>
  <c r="I19"/>
  <c r="H19"/>
  <c r="G19"/>
  <c r="F19"/>
  <c r="O18"/>
  <c r="P18" s="1"/>
  <c r="N18"/>
  <c r="L18"/>
  <c r="I18"/>
  <c r="H18"/>
  <c r="G18"/>
  <c r="F18"/>
  <c r="P17"/>
  <c r="R17" s="1"/>
  <c r="O17"/>
  <c r="N17"/>
  <c r="Q17" s="1"/>
  <c r="L17"/>
  <c r="H17"/>
  <c r="G17"/>
  <c r="F17"/>
  <c r="P16"/>
  <c r="R16" s="1"/>
  <c r="O16"/>
  <c r="Q16" s="1"/>
  <c r="N16"/>
  <c r="L16"/>
  <c r="I16"/>
  <c r="H16"/>
  <c r="G16"/>
  <c r="F16"/>
  <c r="Q15"/>
  <c r="O15"/>
  <c r="N15"/>
  <c r="P15" s="1"/>
  <c r="R15" s="1"/>
  <c r="L15"/>
  <c r="I15"/>
  <c r="H15"/>
  <c r="G15"/>
  <c r="F15"/>
  <c r="O14"/>
  <c r="N14"/>
  <c r="P14" s="1"/>
  <c r="L14"/>
  <c r="I14"/>
  <c r="H14"/>
  <c r="G14"/>
  <c r="F14"/>
  <c r="O13"/>
  <c r="P13" s="1"/>
  <c r="N13"/>
  <c r="L13"/>
  <c r="I13"/>
  <c r="H13"/>
  <c r="G13"/>
  <c r="F13"/>
  <c r="P12"/>
  <c r="R12" s="1"/>
  <c r="O12"/>
  <c r="N12"/>
  <c r="Q12" s="1"/>
  <c r="L12"/>
  <c r="I12"/>
  <c r="H12"/>
  <c r="G12"/>
  <c r="F12"/>
  <c r="Q11"/>
  <c r="R11" s="1"/>
  <c r="P11"/>
  <c r="O11"/>
  <c r="N11"/>
  <c r="L11"/>
  <c r="I11"/>
  <c r="H11"/>
  <c r="G11"/>
  <c r="F11"/>
  <c r="O10"/>
  <c r="N10"/>
  <c r="P10" s="1"/>
  <c r="L10"/>
  <c r="I10"/>
  <c r="H10"/>
  <c r="G10"/>
  <c r="F10"/>
  <c r="O9"/>
  <c r="P9" s="1"/>
  <c r="R9" s="1"/>
  <c r="N9"/>
  <c r="Q9" s="1"/>
  <c r="L9"/>
  <c r="I9"/>
  <c r="H9"/>
  <c r="G9"/>
  <c r="F9"/>
  <c r="Q8"/>
  <c r="P8"/>
  <c r="R8" s="1"/>
  <c r="O8"/>
  <c r="N8"/>
  <c r="L8"/>
  <c r="H8"/>
  <c r="G8"/>
  <c r="F8"/>
  <c r="Q149" i="3"/>
  <c r="O149"/>
  <c r="N149"/>
  <c r="P149" s="1"/>
  <c r="R149" s="1"/>
  <c r="C149" s="1"/>
  <c r="B149" s="1"/>
  <c r="L149"/>
  <c r="I149"/>
  <c r="P148"/>
  <c r="R148" s="1"/>
  <c r="C148" s="1"/>
  <c r="B148" s="1"/>
  <c r="O148"/>
  <c r="N148"/>
  <c r="Q148" s="1"/>
  <c r="L148"/>
  <c r="I148"/>
  <c r="O147"/>
  <c r="N147"/>
  <c r="P147" s="1"/>
  <c r="L147"/>
  <c r="I147"/>
  <c r="P146"/>
  <c r="O146"/>
  <c r="N146"/>
  <c r="Q146" s="1"/>
  <c r="L146"/>
  <c r="I146"/>
  <c r="Q145"/>
  <c r="O145"/>
  <c r="N145"/>
  <c r="P145" s="1"/>
  <c r="R145" s="1"/>
  <c r="C145" s="1"/>
  <c r="B145" s="1"/>
  <c r="L145"/>
  <c r="I145"/>
  <c r="P144"/>
  <c r="R144" s="1"/>
  <c r="C144" s="1"/>
  <c r="B144" s="1"/>
  <c r="O144"/>
  <c r="N144"/>
  <c r="Q144" s="1"/>
  <c r="L144"/>
  <c r="I144"/>
  <c r="O143"/>
  <c r="N143"/>
  <c r="P143" s="1"/>
  <c r="L143"/>
  <c r="I143"/>
  <c r="P142"/>
  <c r="R142" s="1"/>
  <c r="C142" s="1"/>
  <c r="B142" s="1"/>
  <c r="O142"/>
  <c r="N142"/>
  <c r="Q142" s="1"/>
  <c r="L142"/>
  <c r="I142"/>
  <c r="Q141"/>
  <c r="O141"/>
  <c r="N141"/>
  <c r="P141" s="1"/>
  <c r="R141" s="1"/>
  <c r="C141" s="1"/>
  <c r="B141" s="1"/>
  <c r="L141"/>
  <c r="I141"/>
  <c r="P140"/>
  <c r="R140" s="1"/>
  <c r="C140" s="1"/>
  <c r="B140" s="1"/>
  <c r="O140"/>
  <c r="N140"/>
  <c r="Q140" s="1"/>
  <c r="L140"/>
  <c r="I140"/>
  <c r="F140"/>
  <c r="O139"/>
  <c r="N139"/>
  <c r="P139" s="1"/>
  <c r="L139"/>
  <c r="I139"/>
  <c r="F139"/>
  <c r="Q138"/>
  <c r="O138"/>
  <c r="N138"/>
  <c r="P138" s="1"/>
  <c r="R138" s="1"/>
  <c r="C138" s="1"/>
  <c r="B138" s="1"/>
  <c r="L138"/>
  <c r="I138"/>
  <c r="F138"/>
  <c r="Q137"/>
  <c r="O137"/>
  <c r="N137"/>
  <c r="P137" s="1"/>
  <c r="R137" s="1"/>
  <c r="C137" s="1"/>
  <c r="B137" s="1"/>
  <c r="L137"/>
  <c r="I137"/>
  <c r="F137"/>
  <c r="P136"/>
  <c r="R136" s="1"/>
  <c r="C136" s="1"/>
  <c r="B136" s="1"/>
  <c r="O136"/>
  <c r="N136"/>
  <c r="Q136" s="1"/>
  <c r="L136"/>
  <c r="I136"/>
  <c r="F136"/>
  <c r="O135"/>
  <c r="P135" s="1"/>
  <c r="N135"/>
  <c r="L135"/>
  <c r="I135"/>
  <c r="F135"/>
  <c r="O134"/>
  <c r="N134"/>
  <c r="P134" s="1"/>
  <c r="L134"/>
  <c r="I134"/>
  <c r="F134"/>
  <c r="Q133"/>
  <c r="P133"/>
  <c r="R133" s="1"/>
  <c r="C133" s="1"/>
  <c r="B133" s="1"/>
  <c r="O133"/>
  <c r="N133"/>
  <c r="L133"/>
  <c r="I133"/>
  <c r="F133"/>
  <c r="P132"/>
  <c r="R132" s="1"/>
  <c r="C132" s="1"/>
  <c r="B132" s="1"/>
  <c r="O132"/>
  <c r="N132"/>
  <c r="Q132" s="1"/>
  <c r="L132"/>
  <c r="I132"/>
  <c r="F132"/>
  <c r="O131"/>
  <c r="N131"/>
  <c r="P131" s="1"/>
  <c r="L131"/>
  <c r="I131"/>
  <c r="F131"/>
  <c r="Q130"/>
  <c r="O130"/>
  <c r="N130"/>
  <c r="P130" s="1"/>
  <c r="R130" s="1"/>
  <c r="C130" s="1"/>
  <c r="B130" s="1"/>
  <c r="L130"/>
  <c r="I130"/>
  <c r="F130"/>
  <c r="Q129"/>
  <c r="O129"/>
  <c r="N129"/>
  <c r="P129" s="1"/>
  <c r="R129" s="1"/>
  <c r="C129" s="1"/>
  <c r="B129" s="1"/>
  <c r="L129"/>
  <c r="I129"/>
  <c r="F129"/>
  <c r="P128"/>
  <c r="R128" s="1"/>
  <c r="C128" s="1"/>
  <c r="B128" s="1"/>
  <c r="O128"/>
  <c r="N128"/>
  <c r="Q128" s="1"/>
  <c r="L128"/>
  <c r="I128"/>
  <c r="F128"/>
  <c r="O127"/>
  <c r="P127" s="1"/>
  <c r="N127"/>
  <c r="L127"/>
  <c r="I127"/>
  <c r="F127"/>
  <c r="O126"/>
  <c r="N126"/>
  <c r="P126" s="1"/>
  <c r="L126"/>
  <c r="I126"/>
  <c r="F126"/>
  <c r="Q125"/>
  <c r="P125"/>
  <c r="R125" s="1"/>
  <c r="C125" s="1"/>
  <c r="B125" s="1"/>
  <c r="O125"/>
  <c r="N125"/>
  <c r="L125"/>
  <c r="I125"/>
  <c r="F125"/>
  <c r="P124"/>
  <c r="O124"/>
  <c r="N124"/>
  <c r="Q124" s="1"/>
  <c r="L124"/>
  <c r="I124"/>
  <c r="F124"/>
  <c r="O123"/>
  <c r="N123"/>
  <c r="P123" s="1"/>
  <c r="L123"/>
  <c r="I123"/>
  <c r="F123"/>
  <c r="Q122"/>
  <c r="O122"/>
  <c r="N122"/>
  <c r="P122" s="1"/>
  <c r="R122" s="1"/>
  <c r="C122" s="1"/>
  <c r="B122" s="1"/>
  <c r="L122"/>
  <c r="I122"/>
  <c r="F122"/>
  <c r="Q121"/>
  <c r="O121"/>
  <c r="N121"/>
  <c r="P121" s="1"/>
  <c r="R121" s="1"/>
  <c r="C121" s="1"/>
  <c r="B121" s="1"/>
  <c r="L121"/>
  <c r="I121"/>
  <c r="F121"/>
  <c r="P120"/>
  <c r="O120"/>
  <c r="N120"/>
  <c r="Q120" s="1"/>
  <c r="L120"/>
  <c r="I120"/>
  <c r="F120"/>
  <c r="O119"/>
  <c r="P119" s="1"/>
  <c r="N119"/>
  <c r="L119"/>
  <c r="I119"/>
  <c r="F119"/>
  <c r="O118"/>
  <c r="N118"/>
  <c r="P118" s="1"/>
  <c r="L118"/>
  <c r="I118"/>
  <c r="F118"/>
  <c r="Q117"/>
  <c r="P117"/>
  <c r="R117" s="1"/>
  <c r="C117" s="1"/>
  <c r="B117" s="1"/>
  <c r="O117"/>
  <c r="N117"/>
  <c r="L117"/>
  <c r="I117"/>
  <c r="F117"/>
  <c r="P116"/>
  <c r="R116" s="1"/>
  <c r="C116" s="1"/>
  <c r="B116" s="1"/>
  <c r="O116"/>
  <c r="N116"/>
  <c r="Q116" s="1"/>
  <c r="L116"/>
  <c r="I116"/>
  <c r="F116"/>
  <c r="O115"/>
  <c r="N115"/>
  <c r="P115" s="1"/>
  <c r="L115"/>
  <c r="I115"/>
  <c r="F115"/>
  <c r="Q114"/>
  <c r="O114"/>
  <c r="N114"/>
  <c r="P114" s="1"/>
  <c r="R114" s="1"/>
  <c r="C114" s="1"/>
  <c r="B114" s="1"/>
  <c r="L114"/>
  <c r="I114"/>
  <c r="F114"/>
  <c r="Q113"/>
  <c r="O113"/>
  <c r="N113"/>
  <c r="P113" s="1"/>
  <c r="R113" s="1"/>
  <c r="C113" s="1"/>
  <c r="B113" s="1"/>
  <c r="L113"/>
  <c r="I113"/>
  <c r="F113"/>
  <c r="P112"/>
  <c r="R112" s="1"/>
  <c r="C112" s="1"/>
  <c r="B112" s="1"/>
  <c r="O112"/>
  <c r="N112"/>
  <c r="Q112" s="1"/>
  <c r="L112"/>
  <c r="I112"/>
  <c r="F112"/>
  <c r="O111"/>
  <c r="N111"/>
  <c r="P111" s="1"/>
  <c r="L111"/>
  <c r="I111"/>
  <c r="F111"/>
  <c r="O110"/>
  <c r="N110"/>
  <c r="P110" s="1"/>
  <c r="L110"/>
  <c r="I110"/>
  <c r="F110"/>
  <c r="Q109"/>
  <c r="P109"/>
  <c r="R109" s="1"/>
  <c r="C109" s="1"/>
  <c r="B109" s="1"/>
  <c r="O109"/>
  <c r="N109"/>
  <c r="L109"/>
  <c r="I109"/>
  <c r="F109"/>
  <c r="O108"/>
  <c r="P108" s="1"/>
  <c r="N108"/>
  <c r="Q108" s="1"/>
  <c r="L108"/>
  <c r="I108"/>
  <c r="F108"/>
  <c r="O107"/>
  <c r="N107"/>
  <c r="P107" s="1"/>
  <c r="L107"/>
  <c r="I107"/>
  <c r="F107"/>
  <c r="Q106"/>
  <c r="O106"/>
  <c r="N106"/>
  <c r="P106" s="1"/>
  <c r="R106" s="1"/>
  <c r="C106" s="1"/>
  <c r="B106" s="1"/>
  <c r="L106"/>
  <c r="I106"/>
  <c r="F106"/>
  <c r="Q105"/>
  <c r="P105"/>
  <c r="R105" s="1"/>
  <c r="C105" s="1"/>
  <c r="B105" s="1"/>
  <c r="O105"/>
  <c r="N105"/>
  <c r="L105"/>
  <c r="I105"/>
  <c r="F105"/>
  <c r="P104"/>
  <c r="R104" s="1"/>
  <c r="C104" s="1"/>
  <c r="B104" s="1"/>
  <c r="O104"/>
  <c r="N104"/>
  <c r="Q104" s="1"/>
  <c r="L104"/>
  <c r="I104"/>
  <c r="F104"/>
  <c r="O103"/>
  <c r="N103"/>
  <c r="P103" s="1"/>
  <c r="L103"/>
  <c r="I103"/>
  <c r="F103"/>
  <c r="O102"/>
  <c r="N102"/>
  <c r="P102" s="1"/>
  <c r="L102"/>
  <c r="I102"/>
  <c r="F102"/>
  <c r="Q101"/>
  <c r="P101"/>
  <c r="R101" s="1"/>
  <c r="C101" s="1"/>
  <c r="B101" s="1"/>
  <c r="O101"/>
  <c r="N101"/>
  <c r="L101"/>
  <c r="I101"/>
  <c r="F101"/>
  <c r="O100"/>
  <c r="P100" s="1"/>
  <c r="R100" s="1"/>
  <c r="C100" s="1"/>
  <c r="B100" s="1"/>
  <c r="N100"/>
  <c r="Q100" s="1"/>
  <c r="L100"/>
  <c r="I100"/>
  <c r="F100"/>
  <c r="O99"/>
  <c r="N99"/>
  <c r="P99" s="1"/>
  <c r="L99"/>
  <c r="I99"/>
  <c r="F99"/>
  <c r="Q98"/>
  <c r="O98"/>
  <c r="N98"/>
  <c r="P98" s="1"/>
  <c r="R98" s="1"/>
  <c r="C98" s="1"/>
  <c r="B98" s="1"/>
  <c r="L98"/>
  <c r="I98"/>
  <c r="F98"/>
  <c r="Q97"/>
  <c r="P97"/>
  <c r="R97" s="1"/>
  <c r="C97" s="1"/>
  <c r="B97" s="1"/>
  <c r="O97"/>
  <c r="N97"/>
  <c r="L97"/>
  <c r="I97"/>
  <c r="F97"/>
  <c r="P96"/>
  <c r="R96" s="1"/>
  <c r="C96" s="1"/>
  <c r="B96" s="1"/>
  <c r="O96"/>
  <c r="N96"/>
  <c r="Q96" s="1"/>
  <c r="L96"/>
  <c r="I96"/>
  <c r="F96"/>
  <c r="O95"/>
  <c r="N95"/>
  <c r="P95" s="1"/>
  <c r="L95"/>
  <c r="I95"/>
  <c r="F95"/>
  <c r="O94"/>
  <c r="N94"/>
  <c r="P94" s="1"/>
  <c r="L94"/>
  <c r="I94"/>
  <c r="F94"/>
  <c r="Q93"/>
  <c r="P93"/>
  <c r="R93" s="1"/>
  <c r="C93" s="1"/>
  <c r="B93" s="1"/>
  <c r="O93"/>
  <c r="N93"/>
  <c r="L93"/>
  <c r="I93"/>
  <c r="F93"/>
  <c r="O92"/>
  <c r="P92" s="1"/>
  <c r="N92"/>
  <c r="Q92" s="1"/>
  <c r="L92"/>
  <c r="I92"/>
  <c r="F92"/>
  <c r="O91"/>
  <c r="N91"/>
  <c r="P91" s="1"/>
  <c r="L91"/>
  <c r="I91"/>
  <c r="F91"/>
  <c r="Q90"/>
  <c r="O90"/>
  <c r="N90"/>
  <c r="P90" s="1"/>
  <c r="R90" s="1"/>
  <c r="C90" s="1"/>
  <c r="B90" s="1"/>
  <c r="L90"/>
  <c r="I90"/>
  <c r="F90"/>
  <c r="Q89"/>
  <c r="P89"/>
  <c r="R89" s="1"/>
  <c r="C89" s="1"/>
  <c r="B89" s="1"/>
  <c r="O89"/>
  <c r="N89"/>
  <c r="L89"/>
  <c r="I89"/>
  <c r="F89"/>
  <c r="P88"/>
  <c r="O88"/>
  <c r="N88"/>
  <c r="Q88" s="1"/>
  <c r="L88"/>
  <c r="I88"/>
  <c r="F88"/>
  <c r="O87"/>
  <c r="N87"/>
  <c r="P87" s="1"/>
  <c r="L87"/>
  <c r="I87"/>
  <c r="F87"/>
  <c r="O86"/>
  <c r="N86"/>
  <c r="P86" s="1"/>
  <c r="L86"/>
  <c r="I86"/>
  <c r="F86"/>
  <c r="Q85"/>
  <c r="P85"/>
  <c r="R85" s="1"/>
  <c r="C85" s="1"/>
  <c r="B85" s="1"/>
  <c r="O85"/>
  <c r="N85"/>
  <c r="L85"/>
  <c r="I85"/>
  <c r="F85"/>
  <c r="O84"/>
  <c r="P84" s="1"/>
  <c r="R84" s="1"/>
  <c r="C84" s="1"/>
  <c r="B84" s="1"/>
  <c r="N84"/>
  <c r="Q84" s="1"/>
  <c r="L84"/>
  <c r="I84"/>
  <c r="F84"/>
  <c r="O83"/>
  <c r="N83"/>
  <c r="P83" s="1"/>
  <c r="L83"/>
  <c r="I83"/>
  <c r="Q82"/>
  <c r="P82"/>
  <c r="R82" s="1"/>
  <c r="O82"/>
  <c r="N82"/>
  <c r="L82"/>
  <c r="I82"/>
  <c r="O81"/>
  <c r="N81"/>
  <c r="P81" s="1"/>
  <c r="L81"/>
  <c r="I81"/>
  <c r="Q80"/>
  <c r="P80"/>
  <c r="R80" s="1"/>
  <c r="O80"/>
  <c r="N80"/>
  <c r="L80"/>
  <c r="I80"/>
  <c r="O79"/>
  <c r="N79"/>
  <c r="P79" s="1"/>
  <c r="L79"/>
  <c r="I79"/>
  <c r="Q78"/>
  <c r="P78"/>
  <c r="R78" s="1"/>
  <c r="O78"/>
  <c r="N78"/>
  <c r="L78"/>
  <c r="I78"/>
  <c r="O77"/>
  <c r="N77"/>
  <c r="P77" s="1"/>
  <c r="L77"/>
  <c r="I77"/>
  <c r="Q76"/>
  <c r="P76"/>
  <c r="R76" s="1"/>
  <c r="O76"/>
  <c r="N76"/>
  <c r="L76"/>
  <c r="I76"/>
  <c r="O75"/>
  <c r="N75"/>
  <c r="P75" s="1"/>
  <c r="L75"/>
  <c r="I75"/>
  <c r="Q74"/>
  <c r="P74"/>
  <c r="R74" s="1"/>
  <c r="O74"/>
  <c r="N74"/>
  <c r="L74"/>
  <c r="I74"/>
  <c r="O73"/>
  <c r="N73"/>
  <c r="P73" s="1"/>
  <c r="L73"/>
  <c r="I73"/>
  <c r="Q72"/>
  <c r="P72"/>
  <c r="R72" s="1"/>
  <c r="O72"/>
  <c r="N72"/>
  <c r="L72"/>
  <c r="I72"/>
  <c r="O71"/>
  <c r="N71"/>
  <c r="P71" s="1"/>
  <c r="L71"/>
  <c r="I71"/>
  <c r="Q70"/>
  <c r="P70"/>
  <c r="R70" s="1"/>
  <c r="O70"/>
  <c r="N70"/>
  <c r="L70"/>
  <c r="I70"/>
  <c r="O69"/>
  <c r="N69"/>
  <c r="P69" s="1"/>
  <c r="L69"/>
  <c r="I69"/>
  <c r="Q68"/>
  <c r="P68"/>
  <c r="R68" s="1"/>
  <c r="O68"/>
  <c r="N68"/>
  <c r="L68"/>
  <c r="I68"/>
  <c r="O67"/>
  <c r="N67"/>
  <c r="P67" s="1"/>
  <c r="L67"/>
  <c r="I67"/>
  <c r="Q66"/>
  <c r="P66"/>
  <c r="R66" s="1"/>
  <c r="O66"/>
  <c r="N66"/>
  <c r="L66"/>
  <c r="I66"/>
  <c r="O65"/>
  <c r="N65"/>
  <c r="P65" s="1"/>
  <c r="L65"/>
  <c r="I65"/>
  <c r="Q64"/>
  <c r="P64"/>
  <c r="R64" s="1"/>
  <c r="O64"/>
  <c r="N64"/>
  <c r="L64"/>
  <c r="I64"/>
  <c r="O63"/>
  <c r="N63"/>
  <c r="P63" s="1"/>
  <c r="L63"/>
  <c r="I63"/>
  <c r="Q62"/>
  <c r="P62"/>
  <c r="R62" s="1"/>
  <c r="O62"/>
  <c r="N62"/>
  <c r="L62"/>
  <c r="I62"/>
  <c r="O61"/>
  <c r="N61"/>
  <c r="P61" s="1"/>
  <c r="L61"/>
  <c r="I61"/>
  <c r="Q60"/>
  <c r="P60"/>
  <c r="R60" s="1"/>
  <c r="O60"/>
  <c r="N60"/>
  <c r="L60"/>
  <c r="I60"/>
  <c r="O59"/>
  <c r="N59"/>
  <c r="P59" s="1"/>
  <c r="L59"/>
  <c r="I59"/>
  <c r="Q58"/>
  <c r="P58"/>
  <c r="R58" s="1"/>
  <c r="O58"/>
  <c r="N58"/>
  <c r="L58"/>
  <c r="I58"/>
  <c r="O57"/>
  <c r="N57"/>
  <c r="P57" s="1"/>
  <c r="L57"/>
  <c r="I57"/>
  <c r="Q56"/>
  <c r="P56"/>
  <c r="R56" s="1"/>
  <c r="O56"/>
  <c r="N56"/>
  <c r="L56"/>
  <c r="I56"/>
  <c r="O55"/>
  <c r="N55"/>
  <c r="P55" s="1"/>
  <c r="L55"/>
  <c r="I55"/>
  <c r="Q54"/>
  <c r="P54"/>
  <c r="R54" s="1"/>
  <c r="O54"/>
  <c r="N54"/>
  <c r="L54"/>
  <c r="I54"/>
  <c r="O53"/>
  <c r="N53"/>
  <c r="P53" s="1"/>
  <c r="L53"/>
  <c r="I53"/>
  <c r="Q52"/>
  <c r="P52"/>
  <c r="R52" s="1"/>
  <c r="O52"/>
  <c r="N52"/>
  <c r="L52"/>
  <c r="I52"/>
  <c r="O51"/>
  <c r="N51"/>
  <c r="P51" s="1"/>
  <c r="L51"/>
  <c r="I51"/>
  <c r="Q50"/>
  <c r="P50"/>
  <c r="R50" s="1"/>
  <c r="O50"/>
  <c r="N50"/>
  <c r="L50"/>
  <c r="I50"/>
  <c r="O49"/>
  <c r="N49"/>
  <c r="P49" s="1"/>
  <c r="L49"/>
  <c r="I49"/>
  <c r="Q48"/>
  <c r="P48"/>
  <c r="R48" s="1"/>
  <c r="O48"/>
  <c r="N48"/>
  <c r="L48"/>
  <c r="I48"/>
  <c r="O47"/>
  <c r="N47"/>
  <c r="P47" s="1"/>
  <c r="L47"/>
  <c r="I47"/>
  <c r="Q46"/>
  <c r="P46"/>
  <c r="R46" s="1"/>
  <c r="O46"/>
  <c r="N46"/>
  <c r="L46"/>
  <c r="I46"/>
  <c r="O45"/>
  <c r="N45"/>
  <c r="P45" s="1"/>
  <c r="L45"/>
  <c r="I45"/>
  <c r="Q44"/>
  <c r="P44"/>
  <c r="R44" s="1"/>
  <c r="O44"/>
  <c r="N44"/>
  <c r="L44"/>
  <c r="I44"/>
  <c r="O43"/>
  <c r="N43"/>
  <c r="P43" s="1"/>
  <c r="L43"/>
  <c r="I43"/>
  <c r="Q42"/>
  <c r="P42"/>
  <c r="R42" s="1"/>
  <c r="O42"/>
  <c r="N42"/>
  <c r="L42"/>
  <c r="I42"/>
  <c r="O41"/>
  <c r="N41"/>
  <c r="P41" s="1"/>
  <c r="L41"/>
  <c r="I41"/>
  <c r="Q40"/>
  <c r="P40"/>
  <c r="R40" s="1"/>
  <c r="O40"/>
  <c r="N40"/>
  <c r="L40"/>
  <c r="I40"/>
  <c r="O39"/>
  <c r="N39"/>
  <c r="P39" s="1"/>
  <c r="L39"/>
  <c r="I39"/>
  <c r="Q38"/>
  <c r="P38"/>
  <c r="R38" s="1"/>
  <c r="O38"/>
  <c r="N38"/>
  <c r="L38"/>
  <c r="I38"/>
  <c r="O37"/>
  <c r="N37"/>
  <c r="P37" s="1"/>
  <c r="L37"/>
  <c r="I37"/>
  <c r="Q36"/>
  <c r="P36"/>
  <c r="R36" s="1"/>
  <c r="O36"/>
  <c r="N36"/>
  <c r="L36"/>
  <c r="I36"/>
  <c r="O35"/>
  <c r="N35"/>
  <c r="P35" s="1"/>
  <c r="L35"/>
  <c r="I35"/>
  <c r="Q34"/>
  <c r="P34"/>
  <c r="R34" s="1"/>
  <c r="O34"/>
  <c r="N34"/>
  <c r="L34"/>
  <c r="I34"/>
  <c r="O33"/>
  <c r="N33"/>
  <c r="P33" s="1"/>
  <c r="L33"/>
  <c r="I33"/>
  <c r="Q32"/>
  <c r="P32"/>
  <c r="R32" s="1"/>
  <c r="O32"/>
  <c r="N32"/>
  <c r="L32"/>
  <c r="I32"/>
  <c r="O31"/>
  <c r="N31"/>
  <c r="P31" s="1"/>
  <c r="L31"/>
  <c r="I31"/>
  <c r="Q30"/>
  <c r="P30"/>
  <c r="R30" s="1"/>
  <c r="O30"/>
  <c r="N30"/>
  <c r="L30"/>
  <c r="I30"/>
  <c r="O29"/>
  <c r="N29"/>
  <c r="P29" s="1"/>
  <c r="L29"/>
  <c r="I29"/>
  <c r="Q28"/>
  <c r="P28"/>
  <c r="R28" s="1"/>
  <c r="O28"/>
  <c r="N28"/>
  <c r="L28"/>
  <c r="I28"/>
  <c r="O27"/>
  <c r="N27"/>
  <c r="P27" s="1"/>
  <c r="L27"/>
  <c r="I27"/>
  <c r="Q26"/>
  <c r="P26"/>
  <c r="R26" s="1"/>
  <c r="O26"/>
  <c r="N26"/>
  <c r="L26"/>
  <c r="I26"/>
  <c r="O25"/>
  <c r="N25"/>
  <c r="P25" s="1"/>
  <c r="L25"/>
  <c r="I25"/>
  <c r="Q24"/>
  <c r="P24"/>
  <c r="R24" s="1"/>
  <c r="O24"/>
  <c r="N24"/>
  <c r="L24"/>
  <c r="I24"/>
  <c r="O23"/>
  <c r="N23"/>
  <c r="P23" s="1"/>
  <c r="L23"/>
  <c r="I23"/>
  <c r="Q22"/>
  <c r="P22"/>
  <c r="R22" s="1"/>
  <c r="O22"/>
  <c r="N22"/>
  <c r="L22"/>
  <c r="I22"/>
  <c r="O21"/>
  <c r="N21"/>
  <c r="P21" s="1"/>
  <c r="L21"/>
  <c r="I21"/>
  <c r="Q20"/>
  <c r="P20"/>
  <c r="R20" s="1"/>
  <c r="O20"/>
  <c r="N20"/>
  <c r="L20"/>
  <c r="I20"/>
  <c r="O19"/>
  <c r="N19"/>
  <c r="P19" s="1"/>
  <c r="L19"/>
  <c r="I19"/>
  <c r="Q18"/>
  <c r="P18"/>
  <c r="R18" s="1"/>
  <c r="O18"/>
  <c r="N18"/>
  <c r="L18"/>
  <c r="I18"/>
  <c r="O17"/>
  <c r="N17"/>
  <c r="P17" s="1"/>
  <c r="L17"/>
  <c r="I17"/>
  <c r="Q16"/>
  <c r="P16"/>
  <c r="R16" s="1"/>
  <c r="O16"/>
  <c r="N16"/>
  <c r="L16"/>
  <c r="I16"/>
  <c r="O15"/>
  <c r="N15"/>
  <c r="P15" s="1"/>
  <c r="L15"/>
  <c r="I15"/>
  <c r="Q14"/>
  <c r="P14"/>
  <c r="R14" s="1"/>
  <c r="O14"/>
  <c r="N14"/>
  <c r="L14"/>
  <c r="I14"/>
  <c r="O13"/>
  <c r="N13"/>
  <c r="P13" s="1"/>
  <c r="L13"/>
  <c r="I13"/>
  <c r="Q12"/>
  <c r="P12"/>
  <c r="R12" s="1"/>
  <c r="O12"/>
  <c r="N12"/>
  <c r="L12"/>
  <c r="I12"/>
  <c r="O11"/>
  <c r="N11"/>
  <c r="P11" s="1"/>
  <c r="L11"/>
  <c r="I11"/>
  <c r="Q10"/>
  <c r="P10"/>
  <c r="R10" s="1"/>
  <c r="O10"/>
  <c r="N10"/>
  <c r="L10"/>
  <c r="I10"/>
  <c r="O9"/>
  <c r="N9"/>
  <c r="P9" s="1"/>
  <c r="L9"/>
  <c r="I9"/>
  <c r="Q8"/>
  <c r="P8"/>
  <c r="R8" s="1"/>
  <c r="O8"/>
  <c r="N8"/>
  <c r="L8"/>
  <c r="I8"/>
  <c r="F8" i="2"/>
  <c r="E8"/>
  <c r="F7"/>
  <c r="E7"/>
  <c r="F6"/>
  <c r="E6"/>
  <c r="F44" i="1"/>
  <c r="E44"/>
  <c r="G44" s="1"/>
  <c r="F43"/>
  <c r="E43"/>
  <c r="F42"/>
  <c r="E42"/>
  <c r="G42" s="1"/>
  <c r="F41"/>
  <c r="E41"/>
  <c r="G41" s="1"/>
  <c r="F40"/>
  <c r="E40"/>
  <c r="G40" s="1"/>
  <c r="F39"/>
  <c r="E39"/>
  <c r="F38"/>
  <c r="E38"/>
  <c r="G38" s="1"/>
  <c r="F37"/>
  <c r="E37"/>
  <c r="G37" s="1"/>
  <c r="F36"/>
  <c r="E36"/>
  <c r="G36" s="1"/>
  <c r="F35"/>
  <c r="E35"/>
  <c r="F34"/>
  <c r="E34"/>
  <c r="F33"/>
  <c r="E33"/>
  <c r="F32"/>
  <c r="E32"/>
  <c r="G32" s="1"/>
  <c r="F31"/>
  <c r="E31"/>
  <c r="F30"/>
  <c r="E30"/>
  <c r="G30" s="1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G18" s="1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G9" s="1"/>
  <c r="E9"/>
  <c r="F8"/>
  <c r="E8"/>
  <c r="F7"/>
  <c r="E7"/>
  <c r="F6"/>
  <c r="E6"/>
  <c r="G6" i="2" l="1"/>
  <c r="G7"/>
  <c r="G8"/>
  <c r="G11" i="1"/>
  <c r="G15"/>
  <c r="G19"/>
  <c r="G23"/>
  <c r="G26"/>
  <c r="G29"/>
  <c r="G20"/>
  <c r="G13"/>
  <c r="G17"/>
  <c r="G24"/>
  <c r="G28"/>
  <c r="G6"/>
  <c r="G8"/>
  <c r="G7"/>
  <c r="G34"/>
  <c r="G10"/>
  <c r="G14"/>
  <c r="G22"/>
  <c r="G25"/>
  <c r="G16"/>
  <c r="G27"/>
  <c r="G43"/>
  <c r="G33"/>
  <c r="G12"/>
  <c r="G39"/>
  <c r="G21"/>
  <c r="G35"/>
  <c r="G31"/>
  <c r="R26" i="4"/>
  <c r="R22"/>
  <c r="R81"/>
  <c r="R27"/>
  <c r="R30"/>
  <c r="R71"/>
  <c r="R14"/>
  <c r="R41"/>
  <c r="R58"/>
  <c r="R47"/>
  <c r="R21"/>
  <c r="R45"/>
  <c r="R65"/>
  <c r="R78"/>
  <c r="R42"/>
  <c r="R63"/>
  <c r="R66"/>
  <c r="R79"/>
  <c r="Q14"/>
  <c r="Q19"/>
  <c r="R19" s="1"/>
  <c r="Q27"/>
  <c r="Q35"/>
  <c r="R35" s="1"/>
  <c r="Q43"/>
  <c r="R43" s="1"/>
  <c r="Q51"/>
  <c r="R51" s="1"/>
  <c r="Q59"/>
  <c r="R59" s="1"/>
  <c r="C59" s="1"/>
  <c r="B59" s="1"/>
  <c r="Q67"/>
  <c r="R67" s="1"/>
  <c r="Q75"/>
  <c r="R75" s="1"/>
  <c r="Q22"/>
  <c r="Q30"/>
  <c r="Q38"/>
  <c r="R38" s="1"/>
  <c r="Q46"/>
  <c r="R46" s="1"/>
  <c r="Q54"/>
  <c r="R54" s="1"/>
  <c r="Q62"/>
  <c r="R62" s="1"/>
  <c r="C62" s="1"/>
  <c r="B62" s="1"/>
  <c r="Q70"/>
  <c r="R70" s="1"/>
  <c r="Q78"/>
  <c r="Q81"/>
  <c r="Q10"/>
  <c r="R10" s="1"/>
  <c r="Q23"/>
  <c r="R23" s="1"/>
  <c r="Q31"/>
  <c r="R31" s="1"/>
  <c r="Q39"/>
  <c r="R39" s="1"/>
  <c r="Q47"/>
  <c r="Q55"/>
  <c r="R55" s="1"/>
  <c r="Q63"/>
  <c r="Q71"/>
  <c r="Q79"/>
  <c r="Q13"/>
  <c r="R13" s="1"/>
  <c r="Q18"/>
  <c r="R18" s="1"/>
  <c r="Q26"/>
  <c r="Q42"/>
  <c r="Q50"/>
  <c r="R50" s="1"/>
  <c r="Q58"/>
  <c r="R35" i="3"/>
  <c r="R67"/>
  <c r="R108"/>
  <c r="C108" s="1"/>
  <c r="B108" s="1"/>
  <c r="R135"/>
  <c r="C135" s="1"/>
  <c r="B135" s="1"/>
  <c r="R103"/>
  <c r="C103" s="1"/>
  <c r="B103" s="1"/>
  <c r="R94"/>
  <c r="C94" s="1"/>
  <c r="B94" s="1"/>
  <c r="R119"/>
  <c r="C119" s="1"/>
  <c r="B119" s="1"/>
  <c r="R21"/>
  <c r="R25"/>
  <c r="R41"/>
  <c r="R57"/>
  <c r="R73"/>
  <c r="R88"/>
  <c r="C88" s="1"/>
  <c r="B88" s="1"/>
  <c r="R120"/>
  <c r="C120" s="1"/>
  <c r="B120" s="1"/>
  <c r="R123"/>
  <c r="C123" s="1"/>
  <c r="B123" s="1"/>
  <c r="R143"/>
  <c r="C143" s="1"/>
  <c r="B143" s="1"/>
  <c r="R146"/>
  <c r="C146" s="1"/>
  <c r="B146" s="1"/>
  <c r="R13"/>
  <c r="R45"/>
  <c r="R61"/>
  <c r="R31"/>
  <c r="R63"/>
  <c r="R92"/>
  <c r="C92" s="1"/>
  <c r="B92" s="1"/>
  <c r="R95"/>
  <c r="C95" s="1"/>
  <c r="B95" s="1"/>
  <c r="R124"/>
  <c r="C124" s="1"/>
  <c r="B124" s="1"/>
  <c r="Q9"/>
  <c r="R9" s="1"/>
  <c r="Q13"/>
  <c r="Q17"/>
  <c r="R17" s="1"/>
  <c r="Q21"/>
  <c r="Q25"/>
  <c r="Q29"/>
  <c r="R29" s="1"/>
  <c r="Q33"/>
  <c r="R33" s="1"/>
  <c r="Q37"/>
  <c r="R37" s="1"/>
  <c r="C37" s="1"/>
  <c r="B37" s="1"/>
  <c r="Q41"/>
  <c r="Q45"/>
  <c r="Q49"/>
  <c r="R49" s="1"/>
  <c r="Q53"/>
  <c r="R53" s="1"/>
  <c r="Q57"/>
  <c r="Q61"/>
  <c r="Q65"/>
  <c r="R65" s="1"/>
  <c r="Q69"/>
  <c r="R69" s="1"/>
  <c r="C69" s="1"/>
  <c r="B69" s="1"/>
  <c r="Q73"/>
  <c r="Q77"/>
  <c r="R77" s="1"/>
  <c r="Q81"/>
  <c r="R81" s="1"/>
  <c r="Q87"/>
  <c r="R87" s="1"/>
  <c r="C87" s="1"/>
  <c r="B87" s="1"/>
  <c r="Q95"/>
  <c r="Q103"/>
  <c r="Q111"/>
  <c r="R111" s="1"/>
  <c r="C111" s="1"/>
  <c r="B111" s="1"/>
  <c r="Q119"/>
  <c r="Q127"/>
  <c r="R127" s="1"/>
  <c r="C127" s="1"/>
  <c r="B127" s="1"/>
  <c r="Q135"/>
  <c r="Q86"/>
  <c r="R86" s="1"/>
  <c r="C86" s="1"/>
  <c r="B86" s="1"/>
  <c r="Q94"/>
  <c r="Q102"/>
  <c r="R102" s="1"/>
  <c r="C102" s="1"/>
  <c r="B102" s="1"/>
  <c r="Q110"/>
  <c r="R110" s="1"/>
  <c r="C110" s="1"/>
  <c r="B110" s="1"/>
  <c r="Q118"/>
  <c r="R118" s="1"/>
  <c r="C118" s="1"/>
  <c r="B118" s="1"/>
  <c r="Q126"/>
  <c r="R126" s="1"/>
  <c r="C126" s="1"/>
  <c r="B126" s="1"/>
  <c r="Q134"/>
  <c r="R134" s="1"/>
  <c r="C134" s="1"/>
  <c r="B134" s="1"/>
  <c r="Q143"/>
  <c r="Q147"/>
  <c r="R147" s="1"/>
  <c r="C147" s="1"/>
  <c r="B147" s="1"/>
  <c r="Q15"/>
  <c r="R15" s="1"/>
  <c r="Q19"/>
  <c r="R19" s="1"/>
  <c r="Q23"/>
  <c r="R23" s="1"/>
  <c r="Q27"/>
  <c r="R27" s="1"/>
  <c r="Q31"/>
  <c r="Q35"/>
  <c r="Q39"/>
  <c r="R39" s="1"/>
  <c r="Q43"/>
  <c r="R43" s="1"/>
  <c r="Q47"/>
  <c r="R47" s="1"/>
  <c r="Q51"/>
  <c r="R51" s="1"/>
  <c r="Q55"/>
  <c r="R55" s="1"/>
  <c r="Q59"/>
  <c r="R59" s="1"/>
  <c r="C59" s="1"/>
  <c r="B59" s="1"/>
  <c r="Q63"/>
  <c r="Q67"/>
  <c r="Q71"/>
  <c r="R71" s="1"/>
  <c r="Q75"/>
  <c r="R75" s="1"/>
  <c r="Q79"/>
  <c r="R79" s="1"/>
  <c r="Q83"/>
  <c r="R83" s="1"/>
  <c r="Q91"/>
  <c r="R91" s="1"/>
  <c r="C91" s="1"/>
  <c r="B91" s="1"/>
  <c r="Q99"/>
  <c r="R99" s="1"/>
  <c r="C99" s="1"/>
  <c r="B99" s="1"/>
  <c r="Q107"/>
  <c r="R107" s="1"/>
  <c r="C107" s="1"/>
  <c r="B107" s="1"/>
  <c r="Q115"/>
  <c r="R115" s="1"/>
  <c r="C115" s="1"/>
  <c r="B115" s="1"/>
  <c r="Q123"/>
  <c r="Q131"/>
  <c r="R131" s="1"/>
  <c r="C131" s="1"/>
  <c r="B131" s="1"/>
  <c r="Q139"/>
  <c r="R139" s="1"/>
  <c r="C139" s="1"/>
  <c r="B139" s="1"/>
  <c r="Q11"/>
  <c r="R11" s="1"/>
  <c r="B6" i="2"/>
  <c r="B25" i="1"/>
  <c r="B7" i="2" l="1"/>
  <c r="B8"/>
  <c r="B34" i="1"/>
  <c r="B11"/>
  <c r="B44"/>
  <c r="B28"/>
  <c r="B23"/>
  <c r="B21"/>
  <c r="B30"/>
  <c r="B37"/>
  <c r="B32"/>
  <c r="B20"/>
  <c r="B43"/>
  <c r="B8"/>
  <c r="B35"/>
  <c r="B39"/>
  <c r="B31"/>
  <c r="B17"/>
  <c r="B29"/>
  <c r="B19"/>
  <c r="B41"/>
  <c r="B14"/>
  <c r="B40"/>
  <c r="B6"/>
  <c r="B13"/>
  <c r="B38"/>
  <c r="B27"/>
  <c r="B33"/>
  <c r="B24"/>
  <c r="B36"/>
  <c r="B9"/>
  <c r="B10"/>
  <c r="B12"/>
  <c r="B26"/>
  <c r="B42"/>
  <c r="B7"/>
  <c r="B15"/>
  <c r="B16"/>
  <c r="B18"/>
  <c r="B22"/>
  <c r="C50" i="4"/>
  <c r="B50" s="1"/>
  <c r="C19"/>
  <c r="B19" s="1"/>
  <c r="C10"/>
  <c r="B10" s="1"/>
  <c r="C24"/>
  <c r="B24" s="1"/>
  <c r="C69"/>
  <c r="B69" s="1"/>
  <c r="C40"/>
  <c r="B40" s="1"/>
  <c r="C28"/>
  <c r="B28" s="1"/>
  <c r="C73"/>
  <c r="B73" s="1"/>
  <c r="C9"/>
  <c r="B9" s="1"/>
  <c r="A62" s="1"/>
  <c r="C68"/>
  <c r="B68" s="1"/>
  <c r="C29"/>
  <c r="B29" s="1"/>
  <c r="C36"/>
  <c r="B36" s="1"/>
  <c r="C49"/>
  <c r="B49" s="1"/>
  <c r="C33"/>
  <c r="B33" s="1"/>
  <c r="C77"/>
  <c r="B77" s="1"/>
  <c r="C25"/>
  <c r="B25" s="1"/>
  <c r="C20"/>
  <c r="B20" s="1"/>
  <c r="C72"/>
  <c r="B72" s="1"/>
  <c r="C44"/>
  <c r="B44" s="1"/>
  <c r="C61"/>
  <c r="B61" s="1"/>
  <c r="C52"/>
  <c r="B52" s="1"/>
  <c r="C11"/>
  <c r="B11" s="1"/>
  <c r="C37"/>
  <c r="B37" s="1"/>
  <c r="C15"/>
  <c r="B15" s="1"/>
  <c r="C12"/>
  <c r="B12" s="1"/>
  <c r="C57"/>
  <c r="B57" s="1"/>
  <c r="C53"/>
  <c r="B53" s="1"/>
  <c r="C34"/>
  <c r="B34" s="1"/>
  <c r="C17"/>
  <c r="B17" s="1"/>
  <c r="C8"/>
  <c r="B8" s="1"/>
  <c r="C60"/>
  <c r="B60" s="1"/>
  <c r="C80"/>
  <c r="B80" s="1"/>
  <c r="C74"/>
  <c r="B74" s="1"/>
  <c r="C56"/>
  <c r="B56" s="1"/>
  <c r="C16"/>
  <c r="B16" s="1"/>
  <c r="C76"/>
  <c r="B76" s="1"/>
  <c r="C48"/>
  <c r="B48" s="1"/>
  <c r="C64"/>
  <c r="B64" s="1"/>
  <c r="C32"/>
  <c r="B32" s="1"/>
  <c r="C55"/>
  <c r="B55" s="1"/>
  <c r="C75"/>
  <c r="B75" s="1"/>
  <c r="C13"/>
  <c r="B13" s="1"/>
  <c r="C23"/>
  <c r="B23" s="1"/>
  <c r="C38"/>
  <c r="B38" s="1"/>
  <c r="C35"/>
  <c r="B35" s="1"/>
  <c r="C70"/>
  <c r="B70" s="1"/>
  <c r="C18"/>
  <c r="B18" s="1"/>
  <c r="C46"/>
  <c r="B46" s="1"/>
  <c r="C43"/>
  <c r="B43" s="1"/>
  <c r="C67"/>
  <c r="B67" s="1"/>
  <c r="C31"/>
  <c r="B31" s="1"/>
  <c r="C39"/>
  <c r="B39" s="1"/>
  <c r="C54"/>
  <c r="B54" s="1"/>
  <c r="C51"/>
  <c r="B51" s="1"/>
  <c r="C30"/>
  <c r="B30" s="1"/>
  <c r="C66"/>
  <c r="B66" s="1"/>
  <c r="C58"/>
  <c r="B58" s="1"/>
  <c r="C14"/>
  <c r="B14" s="1"/>
  <c r="C41"/>
  <c r="B41" s="1"/>
  <c r="C79"/>
  <c r="B79" s="1"/>
  <c r="C81"/>
  <c r="B81" s="1"/>
  <c r="C47"/>
  <c r="B47" s="1"/>
  <c r="C63"/>
  <c r="B63" s="1"/>
  <c r="A63" s="1"/>
  <c r="C22"/>
  <c r="B22" s="1"/>
  <c r="C42"/>
  <c r="B42" s="1"/>
  <c r="C26"/>
  <c r="B26" s="1"/>
  <c r="C27"/>
  <c r="B27" s="1"/>
  <c r="C45"/>
  <c r="B45" s="1"/>
  <c r="C78"/>
  <c r="B78" s="1"/>
  <c r="C71"/>
  <c r="B71" s="1"/>
  <c r="C21"/>
  <c r="B21" s="1"/>
  <c r="A21" s="1"/>
  <c r="C65"/>
  <c r="B65" s="1"/>
  <c r="C39" i="3"/>
  <c r="B39" s="1"/>
  <c r="C75"/>
  <c r="B75" s="1"/>
  <c r="C43"/>
  <c r="B43" s="1"/>
  <c r="C81"/>
  <c r="B81" s="1"/>
  <c r="C49"/>
  <c r="B49" s="1"/>
  <c r="C17"/>
  <c r="B17" s="1"/>
  <c r="C15"/>
  <c r="B15" s="1"/>
  <c r="C53"/>
  <c r="B53" s="1"/>
  <c r="C11"/>
  <c r="B11" s="1"/>
  <c r="C9"/>
  <c r="B9" s="1"/>
  <c r="C22"/>
  <c r="B22" s="1"/>
  <c r="C36"/>
  <c r="B36" s="1"/>
  <c r="C68"/>
  <c r="B68" s="1"/>
  <c r="C14"/>
  <c r="B14" s="1"/>
  <c r="C54"/>
  <c r="B54" s="1"/>
  <c r="C18"/>
  <c r="B18" s="1"/>
  <c r="C50"/>
  <c r="B50" s="1"/>
  <c r="C82"/>
  <c r="B82" s="1"/>
  <c r="C48"/>
  <c r="B48" s="1"/>
  <c r="C46"/>
  <c r="B46" s="1"/>
  <c r="C10"/>
  <c r="B10" s="1"/>
  <c r="C74"/>
  <c r="B74" s="1"/>
  <c r="C26"/>
  <c r="B26" s="1"/>
  <c r="C28"/>
  <c r="B28" s="1"/>
  <c r="C60"/>
  <c r="B60" s="1"/>
  <c r="C72"/>
  <c r="B72" s="1"/>
  <c r="C78"/>
  <c r="B78" s="1"/>
  <c r="C16"/>
  <c r="B16" s="1"/>
  <c r="C42"/>
  <c r="B42" s="1"/>
  <c r="C58"/>
  <c r="B58" s="1"/>
  <c r="C32"/>
  <c r="B32" s="1"/>
  <c r="C64"/>
  <c r="B64" s="1"/>
  <c r="C20"/>
  <c r="B20" s="1"/>
  <c r="C52"/>
  <c r="B52" s="1"/>
  <c r="C56"/>
  <c r="B56" s="1"/>
  <c r="C76"/>
  <c r="B76" s="1"/>
  <c r="C62"/>
  <c r="B62" s="1"/>
  <c r="C8"/>
  <c r="B8" s="1"/>
  <c r="A69" s="1"/>
  <c r="C24"/>
  <c r="B24" s="1"/>
  <c r="C38"/>
  <c r="B38" s="1"/>
  <c r="C70"/>
  <c r="B70" s="1"/>
  <c r="C12"/>
  <c r="B12" s="1"/>
  <c r="C80"/>
  <c r="B80" s="1"/>
  <c r="C34"/>
  <c r="B34" s="1"/>
  <c r="C66"/>
  <c r="B66" s="1"/>
  <c r="C40"/>
  <c r="B40" s="1"/>
  <c r="C44"/>
  <c r="B44" s="1"/>
  <c r="C30"/>
  <c r="B30" s="1"/>
  <c r="C71"/>
  <c r="B71" s="1"/>
  <c r="C77"/>
  <c r="B77" s="1"/>
  <c r="C79"/>
  <c r="B79" s="1"/>
  <c r="C47"/>
  <c r="B47" s="1"/>
  <c r="C83"/>
  <c r="B83" s="1"/>
  <c r="C51"/>
  <c r="B51" s="1"/>
  <c r="C19"/>
  <c r="B19" s="1"/>
  <c r="C55"/>
  <c r="B55" s="1"/>
  <c r="C23"/>
  <c r="B23" s="1"/>
  <c r="C29"/>
  <c r="B29" s="1"/>
  <c r="C27"/>
  <c r="B27" s="1"/>
  <c r="C65"/>
  <c r="B65" s="1"/>
  <c r="C33"/>
  <c r="B33" s="1"/>
  <c r="C63"/>
  <c r="B63" s="1"/>
  <c r="C61"/>
  <c r="B61" s="1"/>
  <c r="C35"/>
  <c r="B35" s="1"/>
  <c r="A35" s="1"/>
  <c r="C45"/>
  <c r="B45" s="1"/>
  <c r="C21"/>
  <c r="B21" s="1"/>
  <c r="C31"/>
  <c r="B31" s="1"/>
  <c r="C67"/>
  <c r="B67" s="1"/>
  <c r="C73"/>
  <c r="B73" s="1"/>
  <c r="C57"/>
  <c r="B57" s="1"/>
  <c r="C13"/>
  <c r="B13" s="1"/>
  <c r="C41"/>
  <c r="B41" s="1"/>
  <c r="C25"/>
  <c r="B25" s="1"/>
  <c r="A74" i="4" l="1"/>
  <c r="A65"/>
  <c r="A57"/>
  <c r="A43"/>
  <c r="A44"/>
  <c r="A29"/>
  <c r="A10"/>
  <c r="A30"/>
  <c r="A50"/>
  <c r="A68"/>
  <c r="A16"/>
  <c r="A14"/>
  <c r="A67"/>
  <c r="A23"/>
  <c r="A76"/>
  <c r="A34"/>
  <c r="A61"/>
  <c r="A36"/>
  <c r="A24"/>
  <c r="A75"/>
  <c r="A22"/>
  <c r="A72"/>
  <c r="A53"/>
  <c r="A41"/>
  <c r="A31"/>
  <c r="A38"/>
  <c r="A48"/>
  <c r="A17"/>
  <c r="A52"/>
  <c r="A49"/>
  <c r="A69"/>
  <c r="A8"/>
  <c r="A82"/>
  <c r="A83"/>
  <c r="A12"/>
  <c r="A46"/>
  <c r="A58"/>
  <c r="A45"/>
  <c r="A35"/>
  <c r="A64"/>
  <c r="A11"/>
  <c r="A33"/>
  <c r="A40"/>
  <c r="A18"/>
  <c r="A9"/>
  <c r="A56"/>
  <c r="A42"/>
  <c r="A26"/>
  <c r="A39"/>
  <c r="A81"/>
  <c r="A54"/>
  <c r="A59"/>
  <c r="A32"/>
  <c r="A60"/>
  <c r="A37"/>
  <c r="A77"/>
  <c r="A28"/>
  <c r="A20"/>
  <c r="A66"/>
  <c r="A19"/>
  <c r="A13"/>
  <c r="A27"/>
  <c r="A79"/>
  <c r="A78"/>
  <c r="A71"/>
  <c r="A47"/>
  <c r="A51"/>
  <c r="A70"/>
  <c r="A55"/>
  <c r="A80"/>
  <c r="A15"/>
  <c r="A25"/>
  <c r="A73"/>
  <c r="A31" i="3"/>
  <c r="A92"/>
  <c r="A110"/>
  <c r="A14"/>
  <c r="A37"/>
  <c r="A94"/>
  <c r="A44"/>
  <c r="A54"/>
  <c r="A127"/>
  <c r="A124"/>
  <c r="A51"/>
  <c r="A30"/>
  <c r="A38"/>
  <c r="A64"/>
  <c r="A28"/>
  <c r="A18"/>
  <c r="A17"/>
  <c r="A39"/>
  <c r="A8"/>
  <c r="A132"/>
  <c r="A101"/>
  <c r="A129"/>
  <c r="A109"/>
  <c r="A85"/>
  <c r="A136"/>
  <c r="A90"/>
  <c r="A98"/>
  <c r="A130"/>
  <c r="A100"/>
  <c r="A96"/>
  <c r="A121"/>
  <c r="A125"/>
  <c r="A89"/>
  <c r="A122"/>
  <c r="A144"/>
  <c r="A117"/>
  <c r="A149"/>
  <c r="A114"/>
  <c r="A140"/>
  <c r="A93"/>
  <c r="A84"/>
  <c r="A138"/>
  <c r="A113"/>
  <c r="A142"/>
  <c r="A106"/>
  <c r="A128"/>
  <c r="A141"/>
  <c r="A105"/>
  <c r="A104"/>
  <c r="A133"/>
  <c r="A112"/>
  <c r="A148"/>
  <c r="A97"/>
  <c r="A145"/>
  <c r="A116"/>
  <c r="A137"/>
  <c r="A103"/>
  <c r="A29"/>
  <c r="A26"/>
  <c r="A67"/>
  <c r="A13"/>
  <c r="A61"/>
  <c r="A27"/>
  <c r="A19"/>
  <c r="A107"/>
  <c r="A70"/>
  <c r="A20"/>
  <c r="A60"/>
  <c r="A50"/>
  <c r="A11"/>
  <c r="A99"/>
  <c r="A131"/>
  <c r="A40"/>
  <c r="A81"/>
  <c r="A143"/>
  <c r="A32"/>
  <c r="A49"/>
  <c r="A63"/>
  <c r="A59"/>
  <c r="A146"/>
  <c r="A41"/>
  <c r="A120"/>
  <c r="A88"/>
  <c r="A118"/>
  <c r="A102"/>
  <c r="A115"/>
  <c r="A12"/>
  <c r="A52"/>
  <c r="A72"/>
  <c r="A82"/>
  <c r="A9"/>
  <c r="A126"/>
  <c r="A75"/>
  <c r="A111"/>
  <c r="A91"/>
  <c r="A80"/>
  <c r="A56"/>
  <c r="A78"/>
  <c r="A48"/>
  <c r="A22"/>
  <c r="A134"/>
  <c r="A43"/>
  <c r="A57"/>
  <c r="A74"/>
  <c r="A24"/>
  <c r="A73"/>
  <c r="A71"/>
  <c r="A123"/>
  <c r="A135"/>
  <c r="A45"/>
  <c r="A65"/>
  <c r="A55"/>
  <c r="A77"/>
  <c r="A34"/>
  <c r="A76"/>
  <c r="A16"/>
  <c r="A46"/>
  <c r="A36"/>
  <c r="A139"/>
  <c r="A147"/>
  <c r="A47"/>
  <c r="A58"/>
  <c r="A87"/>
  <c r="A119"/>
  <c r="A83"/>
  <c r="A53"/>
  <c r="A108"/>
  <c r="A25"/>
  <c r="A95"/>
  <c r="A21"/>
  <c r="A33"/>
  <c r="A23"/>
  <c r="A79"/>
  <c r="A66"/>
  <c r="A62"/>
  <c r="A42"/>
  <c r="A10"/>
  <c r="A68"/>
  <c r="A15"/>
  <c r="A86"/>
  <c r="D4" i="4" l="1"/>
</calcChain>
</file>

<file path=xl/sharedStrings.xml><?xml version="1.0" encoding="utf-8"?>
<sst xmlns="http://schemas.openxmlformats.org/spreadsheetml/2006/main" count="318" uniqueCount="161">
  <si>
    <t>Ostravský dvojboj</t>
  </si>
  <si>
    <t>Ostrava 25.-26. května 2018</t>
  </si>
  <si>
    <t>pořadí</t>
  </si>
  <si>
    <t>závodník</t>
  </si>
  <si>
    <t>kolektiv</t>
  </si>
  <si>
    <t>100m</t>
  </si>
  <si>
    <t>věž</t>
  </si>
  <si>
    <t>součet</t>
  </si>
  <si>
    <t>Jakub PĚKNÝ</t>
  </si>
  <si>
    <t>HZS Ústeckého kraje</t>
  </si>
  <si>
    <t>Daniel KLVAŇA</t>
  </si>
  <si>
    <t>Oznice</t>
  </si>
  <si>
    <t>Martin LIDMILA</t>
  </si>
  <si>
    <t>Zbožnov</t>
  </si>
  <si>
    <t>Jan VYVIAL</t>
  </si>
  <si>
    <t>HZS Moravskoslezského kraje</t>
  </si>
  <si>
    <t>Radek ŠUBA</t>
  </si>
  <si>
    <t>Juřinka</t>
  </si>
  <si>
    <t>Lukáš KROUPA</t>
  </si>
  <si>
    <t>Kvasiny B</t>
  </si>
  <si>
    <t>Jakub ZAJAN</t>
  </si>
  <si>
    <t>HZS Praha</t>
  </si>
  <si>
    <t>Tomáš DANĚK</t>
  </si>
  <si>
    <t>František KUNOVSKÝ</t>
  </si>
  <si>
    <t>Marián RERKO</t>
  </si>
  <si>
    <t>Poprad</t>
  </si>
  <si>
    <t>David DOPIRÁK</t>
  </si>
  <si>
    <t>HZS Plzeňského kraje</t>
  </si>
  <si>
    <t>Jan HOPP</t>
  </si>
  <si>
    <t>Stanislav PAULÍČEK</t>
  </si>
  <si>
    <t>HZS Pardubického kraje</t>
  </si>
  <si>
    <t>Jindřich HARASIMOVIČ</t>
  </si>
  <si>
    <t>Richard SVAČINA</t>
  </si>
  <si>
    <t>Michálkovice</t>
  </si>
  <si>
    <t>Lukáš FLACH</t>
  </si>
  <si>
    <t>Jakub ARVAI</t>
  </si>
  <si>
    <t>Lukáš HONS</t>
  </si>
  <si>
    <t>HZS Kraje Vysočina</t>
  </si>
  <si>
    <t>Patrik KLIGL</t>
  </si>
  <si>
    <t>HZS Královéhradeckého kraje</t>
  </si>
  <si>
    <t>Martin KULHAVÝ</t>
  </si>
  <si>
    <t>HZS Libereckého kraje</t>
  </si>
  <si>
    <t>Jan GRYGAR</t>
  </si>
  <si>
    <t>Petr KORÁBEČNÝ</t>
  </si>
  <si>
    <t>HZS DEZA Valašské Meziříčí</t>
  </si>
  <si>
    <t>Marek PEŠTÁL</t>
  </si>
  <si>
    <t>Budíkovice</t>
  </si>
  <si>
    <t>Josef KOZEL</t>
  </si>
  <si>
    <t>Martin BŘENEK</t>
  </si>
  <si>
    <t>HZS Jihomoravského kraje</t>
  </si>
  <si>
    <t>Michal BULÍN</t>
  </si>
  <si>
    <t>Martin ROHÁČ</t>
  </si>
  <si>
    <t>Filip PÁCAL</t>
  </si>
  <si>
    <t>Starý Bohumín</t>
  </si>
  <si>
    <t>Richard BUJNA</t>
  </si>
  <si>
    <t>Turčianske Teplice</t>
  </si>
  <si>
    <t>Lukáš FIURÁŠEK</t>
  </si>
  <si>
    <t>Aleš MASNÝ</t>
  </si>
  <si>
    <t>Jakub KASAL</t>
  </si>
  <si>
    <t>Dobrá</t>
  </si>
  <si>
    <t>Dominik MAŠEK</t>
  </si>
  <si>
    <t>Ruda</t>
  </si>
  <si>
    <t>Matúš SOLTIŠÍK</t>
  </si>
  <si>
    <t>Marek ŠVEC</t>
  </si>
  <si>
    <t>Petr VAŠULKA</t>
  </si>
  <si>
    <t>Mistřín</t>
  </si>
  <si>
    <t>Jakub PAULÍČEK</t>
  </si>
  <si>
    <t>Miroslav ARVAI</t>
  </si>
  <si>
    <t>Pavel PETROVIČ</t>
  </si>
  <si>
    <t>Tomáš HEIDUK</t>
  </si>
  <si>
    <t>Vojtěch KLENKA</t>
  </si>
  <si>
    <t>Brloh</t>
  </si>
  <si>
    <t>Dominik CHALUPA</t>
  </si>
  <si>
    <t>Lavičky</t>
  </si>
  <si>
    <t>Český pohár ve dvojboji</t>
  </si>
  <si>
    <t>Ostrava</t>
  </si>
  <si>
    <t>apoř</t>
  </si>
  <si>
    <t>ipoř</t>
  </si>
  <si>
    <t>st.č.</t>
  </si>
  <si>
    <t>dráha</t>
  </si>
  <si>
    <t>fscode</t>
  </si>
  <si>
    <t>družstvo</t>
  </si>
  <si>
    <t>ročník</t>
  </si>
  <si>
    <t>1. pokus</t>
  </si>
  <si>
    <t>2. pokus</t>
  </si>
  <si>
    <t>celkem</t>
  </si>
  <si>
    <t>lepší</t>
  </si>
  <si>
    <t>horší</t>
  </si>
  <si>
    <t>Josef MLÁDEK</t>
  </si>
  <si>
    <t>Jablonec nad Jizerou</t>
  </si>
  <si>
    <t>HZS Zlínského kraje</t>
  </si>
  <si>
    <t>Ondřej KAHÁNEK</t>
  </si>
  <si>
    <t>Závišice</t>
  </si>
  <si>
    <t>Petr ZETEK</t>
  </si>
  <si>
    <t>Úvaly</t>
  </si>
  <si>
    <t>Patrik LINHART</t>
  </si>
  <si>
    <t>Hajnice</t>
  </si>
  <si>
    <t>Lukáš MÍKA</t>
  </si>
  <si>
    <t>Jetřichovec</t>
  </si>
  <si>
    <t>Miroslav MAREČEK</t>
  </si>
  <si>
    <t>Bílá Třemešná</t>
  </si>
  <si>
    <t>Jiří ŠKODNÝ</t>
  </si>
  <si>
    <t>Morašice</t>
  </si>
  <si>
    <t>Jiří VOLEJNÍK</t>
  </si>
  <si>
    <t>Jaroslav HUDÁČ</t>
  </si>
  <si>
    <t>Dominik ŠEVČÍK</t>
  </si>
  <si>
    <t>Topolany</t>
  </si>
  <si>
    <t>Radim KNOTEK</t>
  </si>
  <si>
    <t>Střezimíř</t>
  </si>
  <si>
    <t>Václav BAŘINKA</t>
  </si>
  <si>
    <t>Brumov</t>
  </si>
  <si>
    <t>Martin KYNĚRA</t>
  </si>
  <si>
    <t>Josef ŽLEBEK</t>
  </si>
  <si>
    <t>Ostrava-Muglinov</t>
  </si>
  <si>
    <t>Richard NAVRÁTIL</t>
  </si>
  <si>
    <t>Fulnek</t>
  </si>
  <si>
    <t>Petr MARADA</t>
  </si>
  <si>
    <t>Jakub HOSPODKA</t>
  </si>
  <si>
    <t>Patrik PEJZL</t>
  </si>
  <si>
    <t>Martin KUČERA</t>
  </si>
  <si>
    <t>Bořitov</t>
  </si>
  <si>
    <t>Jiří PŘIKRYL</t>
  </si>
  <si>
    <t>Starý Lískovec-SPORT</t>
  </si>
  <si>
    <t>Josef BAŘINKA</t>
  </si>
  <si>
    <t>Michal FRIČ</t>
  </si>
  <si>
    <t>Ostrava-Třebovice</t>
  </si>
  <si>
    <t>Štěpán URBAČKA</t>
  </si>
  <si>
    <t>Tomáš ŽUROVEC</t>
  </si>
  <si>
    <t>Frýdek</t>
  </si>
  <si>
    <t>Tomáš BOROVIČKA</t>
  </si>
  <si>
    <t>Morkovice</t>
  </si>
  <si>
    <t>Václav JURAČKA</t>
  </si>
  <si>
    <t>Trusovice</t>
  </si>
  <si>
    <t>Marek KOUTNÝ</t>
  </si>
  <si>
    <t>Juraj HRENÁK</t>
  </si>
  <si>
    <t>Podhorie SVK</t>
  </si>
  <si>
    <t>Marek ŠEBEST</t>
  </si>
  <si>
    <t>Vikartovce</t>
  </si>
  <si>
    <t>Lukáš RICHTER</t>
  </si>
  <si>
    <t>Mlékosrby</t>
  </si>
  <si>
    <t>Aleš HARTIG</t>
  </si>
  <si>
    <t>Brada-Rybníček</t>
  </si>
  <si>
    <t>Adam VAŠULKA</t>
  </si>
  <si>
    <t>Vojtěch BEZUCHA</t>
  </si>
  <si>
    <t>Prokop KASAL</t>
  </si>
  <si>
    <t>Pavel KRPEC</t>
  </si>
  <si>
    <t>Milan NETRVAL</t>
  </si>
  <si>
    <t>Petr VACULÍN</t>
  </si>
  <si>
    <t>Vojtěch MARADA</t>
  </si>
  <si>
    <t>Jakub ČERMÁK</t>
  </si>
  <si>
    <t>Peter VITKO</t>
  </si>
  <si>
    <t>Lukáš LESÁK</t>
  </si>
  <si>
    <t>Býškovice</t>
  </si>
  <si>
    <t>Marián FRANCÚZ</t>
  </si>
  <si>
    <t>Miroslav ŠARY</t>
  </si>
  <si>
    <t>Ostravská věž</t>
  </si>
  <si>
    <t>Ostrava 25. května 2018</t>
  </si>
  <si>
    <t>muži</t>
  </si>
  <si>
    <t>upr_věž</t>
  </si>
  <si>
    <t>v</t>
  </si>
  <si>
    <t>veteráni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</si>
</sst>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Fill="1" applyBorder="1"/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strava_2018_mu&#382;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ihlášky"/>
      <sheetName val="seznam"/>
      <sheetName val="data"/>
      <sheetName val="věžS"/>
      <sheetName val="věž"/>
      <sheetName val="věžV"/>
      <sheetName val="věžF"/>
      <sheetName val="věž veteráni"/>
      <sheetName val="100m"/>
      <sheetName val="100mS"/>
      <sheetName val="100mF"/>
      <sheetName val="100mV"/>
      <sheetName val="100mVeteráni"/>
      <sheetName val="dvojboj"/>
    </sheetNames>
    <sheetDataSet>
      <sheetData sheetId="0"/>
      <sheetData sheetId="1"/>
      <sheetData sheetId="2">
        <row r="1">
          <cell r="E1" t="str">
            <v>upr_věž</v>
          </cell>
          <cell r="F1" t="str">
            <v>start_cislo</v>
          </cell>
          <cell r="G1" t="str">
            <v>jméno</v>
          </cell>
          <cell r="H1" t="str">
            <v>kategorie</v>
          </cell>
          <cell r="I1" t="str">
            <v>družstvo</v>
          </cell>
        </row>
        <row r="2">
          <cell r="E2">
            <v>74</v>
          </cell>
          <cell r="F2">
            <v>1</v>
          </cell>
          <cell r="G2" t="str">
            <v>Kamil BEZRUČ</v>
          </cell>
          <cell r="I2" t="str">
            <v>HZS Moravskoslezského kraje</v>
          </cell>
        </row>
        <row r="3">
          <cell r="E3">
            <v>75</v>
          </cell>
          <cell r="F3">
            <v>2</v>
          </cell>
          <cell r="G3" t="str">
            <v>Karel RYL</v>
          </cell>
          <cell r="I3" t="str">
            <v>HZS Moravskoslezského kraje</v>
          </cell>
        </row>
        <row r="4">
          <cell r="E4">
            <v>73</v>
          </cell>
          <cell r="F4">
            <v>3</v>
          </cell>
          <cell r="G4" t="str">
            <v>Jan HOPP</v>
          </cell>
          <cell r="I4" t="str">
            <v>HZS Hl. města Prahy</v>
          </cell>
        </row>
        <row r="5">
          <cell r="E5">
            <v>76</v>
          </cell>
          <cell r="F5">
            <v>4</v>
          </cell>
          <cell r="G5" t="str">
            <v>David DOPIRÁK</v>
          </cell>
          <cell r="I5" t="str">
            <v>HZS Plzeňského kraje</v>
          </cell>
        </row>
        <row r="6">
          <cell r="E6">
            <v>70</v>
          </cell>
          <cell r="F6">
            <v>5</v>
          </cell>
          <cell r="G6" t="str">
            <v>Milan NETRVAL</v>
          </cell>
          <cell r="I6" t="str">
            <v>HZS Plzeňského kraje</v>
          </cell>
        </row>
        <row r="7">
          <cell r="E7">
            <v>71</v>
          </cell>
          <cell r="F7">
            <v>6</v>
          </cell>
          <cell r="G7" t="str">
            <v>Pavel KRPEC</v>
          </cell>
          <cell r="I7" t="str">
            <v>HZS Moravskoslezského kraje</v>
          </cell>
        </row>
        <row r="8">
          <cell r="E8">
            <v>69</v>
          </cell>
          <cell r="F8">
            <v>7</v>
          </cell>
          <cell r="G8" t="str">
            <v>Jan VYVIAL</v>
          </cell>
          <cell r="I8" t="str">
            <v>HZS Moravskoslezského kraje</v>
          </cell>
        </row>
        <row r="9">
          <cell r="E9">
            <v>72</v>
          </cell>
          <cell r="F9">
            <v>8</v>
          </cell>
          <cell r="G9" t="str">
            <v>Daniel KLVAŇA</v>
          </cell>
          <cell r="I9" t="str">
            <v>Oznice</v>
          </cell>
        </row>
        <row r="10">
          <cell r="E10">
            <v>66</v>
          </cell>
          <cell r="F10">
            <v>9</v>
          </cell>
          <cell r="G10" t="str">
            <v>Jakub ZAJAN</v>
          </cell>
          <cell r="I10" t="str">
            <v>HZS Hl. města Prahy</v>
          </cell>
        </row>
        <row r="11">
          <cell r="E11">
            <v>67</v>
          </cell>
          <cell r="F11">
            <v>10</v>
          </cell>
          <cell r="G11" t="str">
            <v>Jindřich HARASIMOVIČ</v>
          </cell>
          <cell r="I11" t="str">
            <v>HZS Plzeňského kraje</v>
          </cell>
        </row>
        <row r="12">
          <cell r="E12">
            <v>65</v>
          </cell>
          <cell r="F12">
            <v>11</v>
          </cell>
          <cell r="G12" t="str">
            <v>Václav DIVOŠ</v>
          </cell>
          <cell r="I12" t="str">
            <v>HZS Královéhradeckého kraje</v>
          </cell>
        </row>
        <row r="13">
          <cell r="E13">
            <v>68</v>
          </cell>
          <cell r="F13">
            <v>12</v>
          </cell>
          <cell r="G13" t="str">
            <v>Jakub PAULÍČEK</v>
          </cell>
          <cell r="I13" t="str">
            <v>HZS Pardubického kraje</v>
          </cell>
        </row>
        <row r="14">
          <cell r="E14">
            <v>62</v>
          </cell>
          <cell r="F14">
            <v>13</v>
          </cell>
          <cell r="G14" t="str">
            <v>Jakub PĚKNÝ</v>
          </cell>
          <cell r="I14" t="str">
            <v>HZS Ústeckého kraje</v>
          </cell>
        </row>
        <row r="15">
          <cell r="E15">
            <v>63</v>
          </cell>
          <cell r="F15">
            <v>14</v>
          </cell>
          <cell r="G15" t="str">
            <v>František KUNOVSKÝ</v>
          </cell>
          <cell r="I15" t="str">
            <v>HZS Moravskoslezského kraje</v>
          </cell>
        </row>
        <row r="16">
          <cell r="E16">
            <v>61</v>
          </cell>
          <cell r="F16">
            <v>15</v>
          </cell>
          <cell r="G16" t="str">
            <v>Lukáš HONS</v>
          </cell>
          <cell r="I16" t="str">
            <v>HZS kraje Vysočina</v>
          </cell>
        </row>
        <row r="17">
          <cell r="E17">
            <v>64</v>
          </cell>
          <cell r="F17">
            <v>16</v>
          </cell>
          <cell r="G17" t="str">
            <v>Michal BULÍN</v>
          </cell>
          <cell r="I17" t="str">
            <v>HZS Plzeňského kraje</v>
          </cell>
        </row>
        <row r="18">
          <cell r="E18">
            <v>58</v>
          </cell>
          <cell r="F18">
            <v>17</v>
          </cell>
          <cell r="G18" t="str">
            <v>Martin GRYČ</v>
          </cell>
          <cell r="I18" t="str">
            <v>HZS Moravskoslezského kraje</v>
          </cell>
        </row>
        <row r="19">
          <cell r="E19">
            <v>59</v>
          </cell>
          <cell r="F19">
            <v>18</v>
          </cell>
          <cell r="G19" t="str">
            <v>Vojtěch KLENKA</v>
          </cell>
          <cell r="I19" t="str">
            <v>Brloh</v>
          </cell>
        </row>
        <row r="20">
          <cell r="E20">
            <v>57</v>
          </cell>
          <cell r="F20">
            <v>19</v>
          </cell>
          <cell r="G20" t="str">
            <v>Jakub GRYČ</v>
          </cell>
          <cell r="I20" t="str">
            <v>HZS Moravskoslezského kraje</v>
          </cell>
        </row>
        <row r="21">
          <cell r="E21">
            <v>60</v>
          </cell>
          <cell r="F21">
            <v>20</v>
          </cell>
          <cell r="G21" t="str">
            <v>Martin LIDMILA</v>
          </cell>
          <cell r="I21" t="str">
            <v>Zbožnov</v>
          </cell>
        </row>
        <row r="22">
          <cell r="E22">
            <v>54</v>
          </cell>
          <cell r="F22">
            <v>21</v>
          </cell>
          <cell r="G22" t="str">
            <v>Jakub ČERMÁK</v>
          </cell>
          <cell r="I22" t="str">
            <v>HZS Hl. města Prahy</v>
          </cell>
        </row>
        <row r="23">
          <cell r="E23">
            <v>55</v>
          </cell>
          <cell r="F23">
            <v>22</v>
          </cell>
          <cell r="G23" t="str">
            <v>Marcel DAL</v>
          </cell>
          <cell r="I23" t="str">
            <v>Český Těšín-Mosty</v>
          </cell>
        </row>
        <row r="24">
          <cell r="E24">
            <v>53</v>
          </cell>
          <cell r="F24">
            <v>23</v>
          </cell>
          <cell r="G24" t="str">
            <v>Lukáš FLACH</v>
          </cell>
          <cell r="I24" t="str">
            <v>HZS Pardubického kraje</v>
          </cell>
        </row>
        <row r="25">
          <cell r="E25">
            <v>56</v>
          </cell>
          <cell r="F25">
            <v>24</v>
          </cell>
          <cell r="G25" t="str">
            <v>Petr KORÁBEČNÝ</v>
          </cell>
          <cell r="I25" t="str">
            <v>HZS DEZA Valašské Meziříčí</v>
          </cell>
        </row>
        <row r="26">
          <cell r="E26">
            <v>50</v>
          </cell>
          <cell r="F26">
            <v>25</v>
          </cell>
          <cell r="G26" t="str">
            <v>Patrik KLIGL</v>
          </cell>
          <cell r="I26" t="str">
            <v>HZS Královéhradeckého kraje</v>
          </cell>
        </row>
        <row r="27">
          <cell r="E27">
            <v>51</v>
          </cell>
          <cell r="F27">
            <v>26</v>
          </cell>
          <cell r="G27" t="str">
            <v>Marek PEŠTÁL</v>
          </cell>
          <cell r="I27" t="str">
            <v>Budíkovice</v>
          </cell>
        </row>
        <row r="28">
          <cell r="E28">
            <v>49</v>
          </cell>
          <cell r="F28">
            <v>27</v>
          </cell>
          <cell r="G28" t="str">
            <v>Martin KULHAVÝ</v>
          </cell>
          <cell r="I28" t="str">
            <v>HZS Libereckého kraje</v>
          </cell>
        </row>
        <row r="29">
          <cell r="E29">
            <v>52</v>
          </cell>
          <cell r="F29">
            <v>28</v>
          </cell>
          <cell r="G29" t="str">
            <v>Martin ROHÁČ</v>
          </cell>
          <cell r="I29" t="str">
            <v>HZS Plzeňského kraje</v>
          </cell>
        </row>
        <row r="30">
          <cell r="E30">
            <v>46</v>
          </cell>
          <cell r="F30">
            <v>29</v>
          </cell>
          <cell r="G30" t="str">
            <v>Marián FRANCÚZ</v>
          </cell>
          <cell r="I30" t="str">
            <v>HZS Hl. města Prahy</v>
          </cell>
        </row>
        <row r="31">
          <cell r="E31">
            <v>47</v>
          </cell>
          <cell r="F31">
            <v>30</v>
          </cell>
          <cell r="G31" t="str">
            <v>Tomáš DANĚK</v>
          </cell>
          <cell r="I31" t="str">
            <v>HZS Hl. města Prahy</v>
          </cell>
        </row>
        <row r="32">
          <cell r="E32">
            <v>45</v>
          </cell>
          <cell r="F32">
            <v>31</v>
          </cell>
          <cell r="G32" t="str">
            <v>Stanislav PAULÍČEK</v>
          </cell>
          <cell r="I32" t="str">
            <v>HZS Pardubického kraje</v>
          </cell>
        </row>
        <row r="33">
          <cell r="E33">
            <v>48</v>
          </cell>
          <cell r="F33">
            <v>32</v>
          </cell>
          <cell r="G33" t="str">
            <v>Radek ŠUBA</v>
          </cell>
          <cell r="I33" t="str">
            <v>HZS Zlínského kraje</v>
          </cell>
        </row>
        <row r="34">
          <cell r="E34">
            <v>42</v>
          </cell>
          <cell r="F34">
            <v>33</v>
          </cell>
          <cell r="G34" t="str">
            <v>Václav BLAŽEK</v>
          </cell>
          <cell r="I34" t="str">
            <v>HZS Olomouckého kraje</v>
          </cell>
        </row>
        <row r="35">
          <cell r="E35">
            <v>43</v>
          </cell>
          <cell r="F35">
            <v>34</v>
          </cell>
          <cell r="G35" t="str">
            <v>Jan ZHŘÍVAL</v>
          </cell>
          <cell r="I35" t="str">
            <v>HZS Královéhradeckého kraje</v>
          </cell>
        </row>
        <row r="36">
          <cell r="E36">
            <v>41</v>
          </cell>
          <cell r="F36">
            <v>35</v>
          </cell>
          <cell r="G36" t="str">
            <v>Petr VACULÍN</v>
          </cell>
          <cell r="I36" t="str">
            <v>HZS Zlínského kraje</v>
          </cell>
        </row>
        <row r="37">
          <cell r="E37">
            <v>44</v>
          </cell>
          <cell r="F37">
            <v>36</v>
          </cell>
          <cell r="G37" t="str">
            <v>Richard SVAČINA</v>
          </cell>
          <cell r="I37" t="str">
            <v>Michálkovice</v>
          </cell>
        </row>
        <row r="38">
          <cell r="E38">
            <v>38</v>
          </cell>
          <cell r="F38">
            <v>37</v>
          </cell>
          <cell r="G38" t="str">
            <v>Martin BŘENEK</v>
          </cell>
          <cell r="I38" t="str">
            <v>HZS Jihomoravského kraje</v>
          </cell>
        </row>
        <row r="39">
          <cell r="E39">
            <v>39</v>
          </cell>
          <cell r="F39">
            <v>38</v>
          </cell>
          <cell r="G39" t="str">
            <v>Jakub ARVAI</v>
          </cell>
          <cell r="I39" t="str">
            <v>HZS Moravskoslezského kraje</v>
          </cell>
        </row>
        <row r="40">
          <cell r="E40">
            <v>37</v>
          </cell>
          <cell r="F40">
            <v>39</v>
          </cell>
          <cell r="G40" t="str">
            <v>Tomáš DROBISZ</v>
          </cell>
          <cell r="I40" t="str">
            <v>HZS Moravskoslezského kraje</v>
          </cell>
        </row>
        <row r="41">
          <cell r="E41">
            <v>40</v>
          </cell>
          <cell r="F41">
            <v>40</v>
          </cell>
          <cell r="G41" t="str">
            <v>Miroslav ARVAI</v>
          </cell>
          <cell r="I41" t="str">
            <v>HZS DEZA Valašské Meziříčí</v>
          </cell>
        </row>
        <row r="42">
          <cell r="E42">
            <v>34</v>
          </cell>
          <cell r="F42">
            <v>41</v>
          </cell>
          <cell r="G42" t="str">
            <v>Zdeněk JIROUŠ</v>
          </cell>
          <cell r="I42" t="str">
            <v>HZS Libereckého kraje</v>
          </cell>
        </row>
        <row r="43">
          <cell r="E43">
            <v>35</v>
          </cell>
          <cell r="F43">
            <v>42</v>
          </cell>
          <cell r="G43" t="str">
            <v>Pavel MAŇAS</v>
          </cell>
          <cell r="I43" t="str">
            <v>HZS Středočeského kraje</v>
          </cell>
        </row>
        <row r="44">
          <cell r="E44">
            <v>33</v>
          </cell>
          <cell r="F44">
            <v>43</v>
          </cell>
          <cell r="G44" t="str">
            <v>Jan GRYGAR</v>
          </cell>
          <cell r="I44" t="str">
            <v>HZS Moravskoslezského kraje</v>
          </cell>
        </row>
        <row r="45">
          <cell r="E45">
            <v>36</v>
          </cell>
          <cell r="F45">
            <v>44</v>
          </cell>
          <cell r="G45" t="str">
            <v>Josef KOZEL</v>
          </cell>
          <cell r="I45" t="str">
            <v>HZS Pardubického kraje</v>
          </cell>
        </row>
        <row r="46">
          <cell r="E46">
            <v>30</v>
          </cell>
          <cell r="F46">
            <v>45</v>
          </cell>
          <cell r="G46" t="str">
            <v>Jaroslav HYBL</v>
          </cell>
          <cell r="I46" t="str">
            <v>HZS Olomouckého kraje</v>
          </cell>
        </row>
        <row r="47">
          <cell r="E47">
            <v>31</v>
          </cell>
          <cell r="F47">
            <v>46</v>
          </cell>
          <cell r="G47" t="str">
            <v>Lukáš FIURÁŠEK</v>
          </cell>
          <cell r="I47" t="str">
            <v>HZS DEZA Valašské Meziříčí</v>
          </cell>
        </row>
        <row r="48">
          <cell r="E48">
            <v>29</v>
          </cell>
          <cell r="F48">
            <v>47</v>
          </cell>
          <cell r="G48" t="str">
            <v>Matěj MASNÝ</v>
          </cell>
          <cell r="I48" t="str">
            <v>HZS Libereckého kraje</v>
          </cell>
        </row>
        <row r="49">
          <cell r="E49">
            <v>32</v>
          </cell>
          <cell r="F49">
            <v>48</v>
          </cell>
          <cell r="G49" t="str">
            <v>Novotný VÁCLAV</v>
          </cell>
          <cell r="I49" t="str">
            <v>HZS Královéhradeckého kraje</v>
          </cell>
        </row>
        <row r="50">
          <cell r="E50">
            <v>26</v>
          </cell>
          <cell r="F50">
            <v>49</v>
          </cell>
          <cell r="G50" t="str">
            <v>Jakub KASAL</v>
          </cell>
          <cell r="I50" t="str">
            <v>Dobrá</v>
          </cell>
        </row>
        <row r="51">
          <cell r="E51">
            <v>27</v>
          </cell>
          <cell r="F51">
            <v>50</v>
          </cell>
          <cell r="G51" t="str">
            <v>Jiří MAREŠ</v>
          </cell>
          <cell r="I51" t="str">
            <v>HZS Olomouckého kraje</v>
          </cell>
        </row>
        <row r="52">
          <cell r="E52">
            <v>25</v>
          </cell>
          <cell r="F52">
            <v>51</v>
          </cell>
          <cell r="G52" t="str">
            <v>Jan NAJVÁREK</v>
          </cell>
          <cell r="I52" t="str">
            <v>HZS Olomouckého kraje</v>
          </cell>
        </row>
        <row r="53">
          <cell r="E53">
            <v>28</v>
          </cell>
          <cell r="F53">
            <v>52</v>
          </cell>
          <cell r="G53" t="str">
            <v>Pavel PETROVIČ</v>
          </cell>
          <cell r="I53" t="str">
            <v>HZS Hl. města Prahy</v>
          </cell>
        </row>
        <row r="54">
          <cell r="E54">
            <v>22</v>
          </cell>
          <cell r="F54">
            <v>53</v>
          </cell>
          <cell r="G54" t="str">
            <v>Jan KLIMECKÝ</v>
          </cell>
          <cell r="I54" t="str">
            <v>HZS Olomouckého kraje</v>
          </cell>
        </row>
        <row r="55">
          <cell r="E55">
            <v>23</v>
          </cell>
          <cell r="F55">
            <v>54</v>
          </cell>
          <cell r="G55" t="str">
            <v>Šimon KUDRNA</v>
          </cell>
          <cell r="I55" t="str">
            <v>HZS Moravskoslezského kraje</v>
          </cell>
        </row>
        <row r="56">
          <cell r="E56">
            <v>21</v>
          </cell>
          <cell r="F56">
            <v>55</v>
          </cell>
          <cell r="G56" t="str">
            <v>Dalibor BLAŽEK</v>
          </cell>
          <cell r="I56" t="str">
            <v>HZS Olomouckého kraje</v>
          </cell>
        </row>
        <row r="57">
          <cell r="E57">
            <v>24</v>
          </cell>
          <cell r="F57">
            <v>56</v>
          </cell>
          <cell r="G57" t="str">
            <v>Aleš MASNÝ</v>
          </cell>
          <cell r="I57" t="str">
            <v>HZS Moravskoslezského kraje</v>
          </cell>
        </row>
        <row r="58">
          <cell r="E58">
            <v>18</v>
          </cell>
          <cell r="F58">
            <v>57</v>
          </cell>
          <cell r="G58" t="str">
            <v>Jaroslav NAVRÁTIL</v>
          </cell>
          <cell r="I58" t="str">
            <v>HZS Olomouckého kraje</v>
          </cell>
        </row>
        <row r="59">
          <cell r="E59">
            <v>19</v>
          </cell>
          <cell r="F59">
            <v>58</v>
          </cell>
          <cell r="G59" t="str">
            <v>Jaroslav ŽITNÝ</v>
          </cell>
          <cell r="I59" t="str">
            <v>HZS Olomouckého kraje</v>
          </cell>
        </row>
        <row r="60">
          <cell r="E60">
            <v>17</v>
          </cell>
          <cell r="F60">
            <v>59</v>
          </cell>
          <cell r="G60" t="str">
            <v>Marek ŠVEC</v>
          </cell>
          <cell r="I60" t="str">
            <v>HZS Hl. města Prahy</v>
          </cell>
        </row>
        <row r="61">
          <cell r="E61">
            <v>20</v>
          </cell>
          <cell r="F61">
            <v>60</v>
          </cell>
          <cell r="G61" t="str">
            <v>Vladimír NOVOTNÝ</v>
          </cell>
          <cell r="I61" t="str">
            <v>HZS Libereckého kraje</v>
          </cell>
        </row>
        <row r="62">
          <cell r="E62">
            <v>14</v>
          </cell>
          <cell r="F62">
            <v>61</v>
          </cell>
          <cell r="G62" t="str">
            <v>Zbyněk HRADIL</v>
          </cell>
          <cell r="I62" t="str">
            <v>HZS Olomouckého kraje</v>
          </cell>
        </row>
        <row r="63">
          <cell r="E63">
            <v>15</v>
          </cell>
          <cell r="F63">
            <v>62</v>
          </cell>
          <cell r="G63" t="str">
            <v>Lukáš KROUPA</v>
          </cell>
          <cell r="I63" t="str">
            <v>Kvasiny B</v>
          </cell>
        </row>
        <row r="64">
          <cell r="E64">
            <v>13</v>
          </cell>
          <cell r="F64">
            <v>63</v>
          </cell>
          <cell r="G64" t="str">
            <v>Dominik CHALUPA</v>
          </cell>
          <cell r="I64" t="str">
            <v>Lavičky</v>
          </cell>
        </row>
        <row r="65">
          <cell r="E65">
            <v>16</v>
          </cell>
          <cell r="F65">
            <v>64</v>
          </cell>
          <cell r="G65" t="str">
            <v>Petr VAŠULKA</v>
          </cell>
          <cell r="I65" t="str">
            <v>Mistřín</v>
          </cell>
        </row>
        <row r="66">
          <cell r="E66">
            <v>10</v>
          </cell>
          <cell r="F66">
            <v>65</v>
          </cell>
          <cell r="G66" t="str">
            <v>Dominik MAŠEK</v>
          </cell>
          <cell r="I66" t="str">
            <v>Ruda</v>
          </cell>
        </row>
        <row r="67">
          <cell r="E67">
            <v>11</v>
          </cell>
          <cell r="F67">
            <v>66</v>
          </cell>
          <cell r="G67" t="str">
            <v>Jiří Walica</v>
          </cell>
          <cell r="I67" t="str">
            <v>SDH Český Těšín - Horní Žukov</v>
          </cell>
        </row>
        <row r="68">
          <cell r="E68">
            <v>9</v>
          </cell>
          <cell r="F68">
            <v>67</v>
          </cell>
          <cell r="G68" t="str">
            <v>Filip PÁCAL</v>
          </cell>
          <cell r="I68" t="str">
            <v>Starý Bohumín</v>
          </cell>
        </row>
        <row r="69">
          <cell r="E69">
            <v>12</v>
          </cell>
          <cell r="F69">
            <v>68</v>
          </cell>
          <cell r="G69" t="str">
            <v>Richard BUJNA</v>
          </cell>
          <cell r="I69" t="str">
            <v>Turčianske Teplice</v>
          </cell>
        </row>
        <row r="70">
          <cell r="E70">
            <v>6</v>
          </cell>
          <cell r="F70">
            <v>69</v>
          </cell>
          <cell r="G70" t="str">
            <v>Tomáš HEIDUK</v>
          </cell>
          <cell r="I70" t="str">
            <v>HZS Moravskoslezského kraje</v>
          </cell>
        </row>
        <row r="71">
          <cell r="E71">
            <v>7</v>
          </cell>
          <cell r="F71">
            <v>70</v>
          </cell>
          <cell r="G71" t="str">
            <v>Tomáš HRADIL</v>
          </cell>
          <cell r="I71" t="str">
            <v>HZS Olomouckého kraje</v>
          </cell>
        </row>
        <row r="72">
          <cell r="E72">
            <v>5</v>
          </cell>
          <cell r="F72">
            <v>71</v>
          </cell>
          <cell r="G72" t="str">
            <v>Jaroslav HUDAČ</v>
          </cell>
          <cell r="I72" t="str">
            <v>HaZZ Poprad</v>
          </cell>
        </row>
        <row r="73">
          <cell r="E73">
            <v>8</v>
          </cell>
          <cell r="F73">
            <v>72</v>
          </cell>
          <cell r="G73" t="str">
            <v>Marián RERKO</v>
          </cell>
          <cell r="I73" t="str">
            <v>HaZZ Poprad</v>
          </cell>
        </row>
        <row r="74">
          <cell r="E74">
            <v>2</v>
          </cell>
          <cell r="F74">
            <v>73</v>
          </cell>
          <cell r="G74" t="str">
            <v>Matúš SOLTIŠÍK</v>
          </cell>
          <cell r="I74" t="str">
            <v>HaZZ Poprad</v>
          </cell>
        </row>
        <row r="75">
          <cell r="E75">
            <v>3</v>
          </cell>
          <cell r="F75">
            <v>74</v>
          </cell>
          <cell r="G75" t="str">
            <v>Miroslav ŠARÝ</v>
          </cell>
          <cell r="I75" t="str">
            <v>HaZZ Poprad</v>
          </cell>
        </row>
        <row r="76">
          <cell r="E76">
            <v>1</v>
          </cell>
          <cell r="F76">
            <v>75</v>
          </cell>
          <cell r="G76" t="str">
            <v>Peter VITKO</v>
          </cell>
          <cell r="I76" t="str">
            <v>HaZZ Poprad</v>
          </cell>
        </row>
        <row r="77">
          <cell r="E77">
            <v>4</v>
          </cell>
          <cell r="F77">
            <v>76</v>
          </cell>
          <cell r="G77" t="str">
            <v>Vladislav FILIP</v>
          </cell>
          <cell r="I77" t="str">
            <v>HZS Středočeského kraje</v>
          </cell>
        </row>
      </sheetData>
      <sheetData sheetId="3"/>
      <sheetData sheetId="4">
        <row r="1">
          <cell r="I1" t="str">
            <v>Český pohár ve dvojboji</v>
          </cell>
        </row>
        <row r="2">
          <cell r="I2" t="str">
            <v>Ostrava</v>
          </cell>
        </row>
        <row r="3">
          <cell r="I3">
            <v>41530</v>
          </cell>
        </row>
        <row r="5">
          <cell r="I5" t="str">
            <v>věž</v>
          </cell>
        </row>
        <row r="7">
          <cell r="G7" t="str">
            <v>závodník</v>
          </cell>
          <cell r="H7" t="str">
            <v>družstvo</v>
          </cell>
          <cell r="I7" t="str">
            <v>ročník</v>
          </cell>
          <cell r="J7" t="str">
            <v>1. pokus</v>
          </cell>
          <cell r="K7" t="str">
            <v>2. pokus</v>
          </cell>
          <cell r="L7" t="str">
            <v>celkem</v>
          </cell>
          <cell r="N7">
            <v>1</v>
          </cell>
          <cell r="O7">
            <v>2</v>
          </cell>
          <cell r="P7" t="str">
            <v>lepší</v>
          </cell>
        </row>
        <row r="8">
          <cell r="G8" t="str">
            <v>Peter VITKO</v>
          </cell>
          <cell r="H8" t="str">
            <v>HaZZ Poprad</v>
          </cell>
          <cell r="I8">
            <v>0</v>
          </cell>
          <cell r="J8">
            <v>15.86</v>
          </cell>
          <cell r="K8">
            <v>15.54</v>
          </cell>
          <cell r="L8">
            <v>15.54</v>
          </cell>
          <cell r="M8" t="str">
            <v>v</v>
          </cell>
          <cell r="N8">
            <v>15.86</v>
          </cell>
          <cell r="O8">
            <v>15.54</v>
          </cell>
          <cell r="P8">
            <v>15.54</v>
          </cell>
        </row>
        <row r="9">
          <cell r="G9" t="str">
            <v>Matúš SOLTIŠÍK</v>
          </cell>
          <cell r="H9" t="str">
            <v>HaZZ Poprad</v>
          </cell>
          <cell r="I9">
            <v>0</v>
          </cell>
          <cell r="J9">
            <v>20.38</v>
          </cell>
          <cell r="K9">
            <v>18.649999999999999</v>
          </cell>
          <cell r="L9">
            <v>18.649999999999999</v>
          </cell>
          <cell r="N9">
            <v>20.38</v>
          </cell>
          <cell r="O9">
            <v>18.649999999999999</v>
          </cell>
          <cell r="P9">
            <v>18.649999999999999</v>
          </cell>
        </row>
        <row r="10">
          <cell r="G10" t="str">
            <v>Miroslav ŠARÝ</v>
          </cell>
          <cell r="H10" t="str">
            <v>HaZZ Poprad</v>
          </cell>
          <cell r="I10">
            <v>0</v>
          </cell>
          <cell r="J10">
            <v>17.91</v>
          </cell>
          <cell r="K10">
            <v>17.93</v>
          </cell>
          <cell r="L10">
            <v>17.91</v>
          </cell>
          <cell r="N10">
            <v>17.91</v>
          </cell>
          <cell r="O10">
            <v>17.93</v>
          </cell>
          <cell r="P10">
            <v>17.91</v>
          </cell>
        </row>
        <row r="11">
          <cell r="G11" t="str">
            <v>Vladislav FILIP</v>
          </cell>
          <cell r="H11" t="str">
            <v>HZS Středočeského kraje</v>
          </cell>
          <cell r="I11">
            <v>0</v>
          </cell>
          <cell r="J11">
            <v>14.77</v>
          </cell>
          <cell r="K11">
            <v>13.95</v>
          </cell>
          <cell r="L11">
            <v>13.95</v>
          </cell>
          <cell r="N11">
            <v>14.77</v>
          </cell>
          <cell r="O11">
            <v>13.95</v>
          </cell>
          <cell r="P11">
            <v>13.95</v>
          </cell>
        </row>
        <row r="12">
          <cell r="G12" t="str">
            <v>Jaroslav HUDAČ</v>
          </cell>
          <cell r="H12" t="str">
            <v>HaZZ Poprad</v>
          </cell>
          <cell r="I12">
            <v>0</v>
          </cell>
          <cell r="J12">
            <v>99.99</v>
          </cell>
          <cell r="K12">
            <v>19.93</v>
          </cell>
          <cell r="L12">
            <v>19.93</v>
          </cell>
          <cell r="N12">
            <v>99.99</v>
          </cell>
          <cell r="O12">
            <v>19.93</v>
          </cell>
          <cell r="P12">
            <v>19.93</v>
          </cell>
        </row>
        <row r="13">
          <cell r="G13" t="str">
            <v>Tomáš HEIDUK</v>
          </cell>
          <cell r="H13" t="str">
            <v>HZS Moravskoslezského kraje</v>
          </cell>
          <cell r="I13">
            <v>0</v>
          </cell>
          <cell r="J13">
            <v>24.39</v>
          </cell>
          <cell r="K13">
            <v>99.99</v>
          </cell>
          <cell r="L13">
            <v>24.39</v>
          </cell>
          <cell r="N13">
            <v>24.39</v>
          </cell>
          <cell r="O13">
            <v>99.99</v>
          </cell>
          <cell r="P13">
            <v>24.39</v>
          </cell>
        </row>
        <row r="14">
          <cell r="G14" t="str">
            <v>Tomáš HRADIL</v>
          </cell>
          <cell r="H14" t="str">
            <v>HZS Olomouckého kraje</v>
          </cell>
          <cell r="I14">
            <v>0</v>
          </cell>
          <cell r="J14">
            <v>25.85</v>
          </cell>
          <cell r="K14">
            <v>28.07</v>
          </cell>
          <cell r="L14">
            <v>25.85</v>
          </cell>
          <cell r="N14">
            <v>25.85</v>
          </cell>
          <cell r="O14">
            <v>28.07</v>
          </cell>
          <cell r="P14">
            <v>25.85</v>
          </cell>
        </row>
        <row r="15">
          <cell r="G15" t="str">
            <v>Marián RERKO</v>
          </cell>
          <cell r="H15" t="str">
            <v>HaZZ Poprad</v>
          </cell>
          <cell r="I15">
            <v>0</v>
          </cell>
          <cell r="J15">
            <v>15.63</v>
          </cell>
          <cell r="K15">
            <v>15.28</v>
          </cell>
          <cell r="L15">
            <v>15.28</v>
          </cell>
          <cell r="N15">
            <v>15.63</v>
          </cell>
          <cell r="O15">
            <v>15.28</v>
          </cell>
          <cell r="P15">
            <v>15.28</v>
          </cell>
        </row>
        <row r="16">
          <cell r="G16" t="str">
            <v>Filip PÁCAL</v>
          </cell>
          <cell r="H16" t="str">
            <v>Starý Bohumín</v>
          </cell>
          <cell r="I16">
            <v>0</v>
          </cell>
          <cell r="J16">
            <v>22.55</v>
          </cell>
          <cell r="K16">
            <v>16.670000000000002</v>
          </cell>
          <cell r="L16">
            <v>16.670000000000002</v>
          </cell>
          <cell r="N16">
            <v>22.55</v>
          </cell>
          <cell r="O16">
            <v>16.670000000000002</v>
          </cell>
          <cell r="P16">
            <v>16.670000000000002</v>
          </cell>
        </row>
        <row r="17">
          <cell r="G17" t="str">
            <v>Dominik MAŠEK</v>
          </cell>
          <cell r="H17" t="str">
            <v>Ruda</v>
          </cell>
          <cell r="I17">
            <v>0</v>
          </cell>
          <cell r="J17">
            <v>20.52</v>
          </cell>
          <cell r="K17">
            <v>19.079999999999998</v>
          </cell>
          <cell r="L17">
            <v>19.079999999999998</v>
          </cell>
          <cell r="N17">
            <v>20.52</v>
          </cell>
          <cell r="O17">
            <v>19.079999999999998</v>
          </cell>
          <cell r="P17">
            <v>19.079999999999998</v>
          </cell>
        </row>
        <row r="18">
          <cell r="G18" t="str">
            <v>Jiří Walica</v>
          </cell>
          <cell r="H18" t="str">
            <v>SDH Český Těšín - Horní Žukov</v>
          </cell>
          <cell r="I18">
            <v>0</v>
          </cell>
          <cell r="J18">
            <v>19.82</v>
          </cell>
          <cell r="K18">
            <v>18.170000000000002</v>
          </cell>
          <cell r="L18">
            <v>18.170000000000002</v>
          </cell>
          <cell r="M18" t="str">
            <v>v</v>
          </cell>
          <cell r="N18">
            <v>19.82</v>
          </cell>
          <cell r="O18">
            <v>18.170000000000002</v>
          </cell>
          <cell r="P18">
            <v>18.170000000000002</v>
          </cell>
        </row>
        <row r="19">
          <cell r="G19" t="str">
            <v>Richard BUJNA</v>
          </cell>
          <cell r="H19" t="str">
            <v>Turčianske Teplice</v>
          </cell>
          <cell r="I19">
            <v>0</v>
          </cell>
          <cell r="J19">
            <v>17.57</v>
          </cell>
          <cell r="K19">
            <v>20.16</v>
          </cell>
          <cell r="L19">
            <v>17.57</v>
          </cell>
          <cell r="N19">
            <v>17.57</v>
          </cell>
          <cell r="O19">
            <v>20.16</v>
          </cell>
          <cell r="P19">
            <v>17.57</v>
          </cell>
        </row>
        <row r="20">
          <cell r="G20" t="str">
            <v>Dominik CHALUPA</v>
          </cell>
          <cell r="H20" t="str">
            <v>Lavičky</v>
          </cell>
          <cell r="I20">
            <v>0</v>
          </cell>
          <cell r="J20">
            <v>40.51</v>
          </cell>
          <cell r="K20">
            <v>27.84</v>
          </cell>
          <cell r="L20">
            <v>27.84</v>
          </cell>
          <cell r="N20">
            <v>40.51</v>
          </cell>
          <cell r="O20">
            <v>27.84</v>
          </cell>
          <cell r="P20">
            <v>27.84</v>
          </cell>
        </row>
        <row r="21">
          <cell r="G21" t="str">
            <v>Zbyněk HRADIL</v>
          </cell>
          <cell r="H21" t="str">
            <v>HZS Olomouckého kraje</v>
          </cell>
          <cell r="I21">
            <v>0</v>
          </cell>
          <cell r="J21">
            <v>17.34</v>
          </cell>
          <cell r="K21">
            <v>99.99</v>
          </cell>
          <cell r="L21">
            <v>17.34</v>
          </cell>
          <cell r="M21" t="str">
            <v>v</v>
          </cell>
          <cell r="N21">
            <v>17.34</v>
          </cell>
          <cell r="O21">
            <v>99.99</v>
          </cell>
          <cell r="P21">
            <v>17.34</v>
          </cell>
        </row>
        <row r="22">
          <cell r="G22" t="str">
            <v>Lukáš KROUPA</v>
          </cell>
          <cell r="H22" t="str">
            <v>Kvasiny B</v>
          </cell>
          <cell r="I22">
            <v>0</v>
          </cell>
          <cell r="J22">
            <v>15.88</v>
          </cell>
          <cell r="K22">
            <v>16.670000000000002</v>
          </cell>
          <cell r="L22">
            <v>15.88</v>
          </cell>
          <cell r="N22">
            <v>15.88</v>
          </cell>
          <cell r="O22">
            <v>16.670000000000002</v>
          </cell>
          <cell r="P22">
            <v>15.88</v>
          </cell>
        </row>
        <row r="23">
          <cell r="G23" t="str">
            <v>Petr VAŠULKA</v>
          </cell>
          <cell r="H23" t="str">
            <v>Mistřín</v>
          </cell>
          <cell r="I23">
            <v>0</v>
          </cell>
          <cell r="J23">
            <v>22.51</v>
          </cell>
          <cell r="K23">
            <v>19.850000000000001</v>
          </cell>
          <cell r="L23">
            <v>19.850000000000001</v>
          </cell>
          <cell r="N23">
            <v>22.51</v>
          </cell>
          <cell r="O23">
            <v>19.850000000000001</v>
          </cell>
          <cell r="P23">
            <v>19.850000000000001</v>
          </cell>
        </row>
        <row r="24">
          <cell r="G24" t="str">
            <v>Marek ŠVEC</v>
          </cell>
          <cell r="H24" t="str">
            <v>HZS Hl. města Prahy</v>
          </cell>
          <cell r="I24">
            <v>0</v>
          </cell>
          <cell r="J24">
            <v>19.309999999999999</v>
          </cell>
          <cell r="K24">
            <v>23.21</v>
          </cell>
          <cell r="L24">
            <v>19.309999999999999</v>
          </cell>
          <cell r="N24">
            <v>19.309999999999999</v>
          </cell>
          <cell r="O24">
            <v>23.21</v>
          </cell>
          <cell r="P24">
            <v>19.309999999999999</v>
          </cell>
        </row>
        <row r="25">
          <cell r="G25" t="str">
            <v>Jaroslav NAVRÁTIL</v>
          </cell>
          <cell r="H25" t="str">
            <v>HZS Olomouckého kraje</v>
          </cell>
          <cell r="I25">
            <v>0</v>
          </cell>
          <cell r="J25">
            <v>19.75</v>
          </cell>
          <cell r="K25">
            <v>22.66</v>
          </cell>
          <cell r="L25">
            <v>19.75</v>
          </cell>
          <cell r="N25">
            <v>19.75</v>
          </cell>
          <cell r="O25">
            <v>22.66</v>
          </cell>
          <cell r="P25">
            <v>19.75</v>
          </cell>
        </row>
        <row r="26">
          <cell r="G26" t="str">
            <v>Jaroslav ŽITNÝ</v>
          </cell>
          <cell r="H26" t="str">
            <v>HZS Olomouckého kraje</v>
          </cell>
          <cell r="I26">
            <v>0</v>
          </cell>
          <cell r="J26">
            <v>15.38</v>
          </cell>
          <cell r="K26">
            <v>17.38</v>
          </cell>
          <cell r="L26">
            <v>15.38</v>
          </cell>
          <cell r="M26" t="str">
            <v>v</v>
          </cell>
          <cell r="N26">
            <v>15.38</v>
          </cell>
          <cell r="O26">
            <v>17.38</v>
          </cell>
          <cell r="P26">
            <v>15.38</v>
          </cell>
        </row>
        <row r="27">
          <cell r="G27" t="str">
            <v>Vladimír NOVOTNÝ</v>
          </cell>
          <cell r="H27" t="str">
            <v>HZS Libereckého kraje</v>
          </cell>
          <cell r="I27">
            <v>0</v>
          </cell>
          <cell r="J27">
            <v>20.98</v>
          </cell>
          <cell r="K27">
            <v>20.74</v>
          </cell>
          <cell r="L27">
            <v>20.74</v>
          </cell>
          <cell r="N27">
            <v>20.98</v>
          </cell>
          <cell r="O27">
            <v>20.74</v>
          </cell>
          <cell r="P27">
            <v>20.74</v>
          </cell>
        </row>
        <row r="28">
          <cell r="G28" t="str">
            <v>Dalibor BLAŽEK</v>
          </cell>
          <cell r="H28" t="str">
            <v>HZS Olomouckého kraje</v>
          </cell>
          <cell r="I28">
            <v>0</v>
          </cell>
          <cell r="J28">
            <v>99.99</v>
          </cell>
          <cell r="K28">
            <v>99.99</v>
          </cell>
          <cell r="L28">
            <v>99.99</v>
          </cell>
          <cell r="N28">
            <v>99.99</v>
          </cell>
          <cell r="O28">
            <v>99.99</v>
          </cell>
          <cell r="P28">
            <v>99.99</v>
          </cell>
        </row>
        <row r="29">
          <cell r="G29" t="str">
            <v>Jan KLIMECKÝ</v>
          </cell>
          <cell r="H29" t="str">
            <v>HZS Olomouckého kraje</v>
          </cell>
          <cell r="I29">
            <v>0</v>
          </cell>
          <cell r="J29">
            <v>19.510000000000002</v>
          </cell>
          <cell r="K29">
            <v>99.99</v>
          </cell>
          <cell r="L29">
            <v>19.510000000000002</v>
          </cell>
          <cell r="N29">
            <v>19.510000000000002</v>
          </cell>
          <cell r="O29">
            <v>99.99</v>
          </cell>
          <cell r="P29">
            <v>19.510000000000002</v>
          </cell>
        </row>
        <row r="30">
          <cell r="G30" t="str">
            <v>Šimon KUDRNA</v>
          </cell>
          <cell r="H30" t="str">
            <v>HZS Moravskoslezského kraje</v>
          </cell>
          <cell r="I30">
            <v>0</v>
          </cell>
          <cell r="J30">
            <v>16.87</v>
          </cell>
          <cell r="K30">
            <v>17.22</v>
          </cell>
          <cell r="L30">
            <v>16.87</v>
          </cell>
          <cell r="N30">
            <v>16.87</v>
          </cell>
          <cell r="O30">
            <v>17.22</v>
          </cell>
          <cell r="P30">
            <v>16.87</v>
          </cell>
        </row>
        <row r="31">
          <cell r="G31" t="str">
            <v>Aleš MASNÝ</v>
          </cell>
          <cell r="H31" t="str">
            <v>HZS Moravskoslezského kraje</v>
          </cell>
          <cell r="I31">
            <v>0</v>
          </cell>
          <cell r="J31">
            <v>20.100000000000001</v>
          </cell>
          <cell r="K31">
            <v>18.670000000000002</v>
          </cell>
          <cell r="L31">
            <v>18.670000000000002</v>
          </cell>
          <cell r="N31">
            <v>20.100000000000001</v>
          </cell>
          <cell r="O31">
            <v>18.670000000000002</v>
          </cell>
          <cell r="P31">
            <v>18.670000000000002</v>
          </cell>
        </row>
        <row r="32">
          <cell r="G32" t="str">
            <v>Jan NAJVÁREK</v>
          </cell>
          <cell r="H32" t="str">
            <v>HZS Olomouckého kraje</v>
          </cell>
          <cell r="I32">
            <v>0</v>
          </cell>
          <cell r="J32">
            <v>28.55</v>
          </cell>
          <cell r="K32">
            <v>99.99</v>
          </cell>
          <cell r="L32">
            <v>28.55</v>
          </cell>
          <cell r="N32">
            <v>28.55</v>
          </cell>
          <cell r="O32">
            <v>99.99</v>
          </cell>
          <cell r="P32">
            <v>28.55</v>
          </cell>
        </row>
        <row r="33">
          <cell r="G33" t="str">
            <v>Jakub KASAL</v>
          </cell>
          <cell r="H33" t="str">
            <v>Dobrá</v>
          </cell>
          <cell r="I33">
            <v>0</v>
          </cell>
          <cell r="J33">
            <v>18.91</v>
          </cell>
          <cell r="K33">
            <v>15.76</v>
          </cell>
          <cell r="L33">
            <v>15.76</v>
          </cell>
          <cell r="N33">
            <v>18.91</v>
          </cell>
          <cell r="O33">
            <v>15.76</v>
          </cell>
          <cell r="P33">
            <v>15.76</v>
          </cell>
        </row>
        <row r="34">
          <cell r="G34" t="str">
            <v>Jiří MAREŠ</v>
          </cell>
          <cell r="H34" t="str">
            <v>HZS Olomouckého kraje</v>
          </cell>
          <cell r="I34">
            <v>0</v>
          </cell>
          <cell r="J34">
            <v>18.309999999999999</v>
          </cell>
          <cell r="K34">
            <v>17.739999999999998</v>
          </cell>
          <cell r="L34">
            <v>17.739999999999998</v>
          </cell>
          <cell r="N34">
            <v>18.309999999999999</v>
          </cell>
          <cell r="O34">
            <v>17.739999999999998</v>
          </cell>
          <cell r="P34">
            <v>17.739999999999998</v>
          </cell>
        </row>
        <row r="35">
          <cell r="G35" t="str">
            <v>Pavel PETROVIČ</v>
          </cell>
          <cell r="H35" t="str">
            <v>HZS Hl. města Prahy</v>
          </cell>
          <cell r="I35">
            <v>0</v>
          </cell>
          <cell r="J35">
            <v>19.38</v>
          </cell>
          <cell r="K35">
            <v>24.56</v>
          </cell>
          <cell r="L35">
            <v>19.38</v>
          </cell>
          <cell r="N35">
            <v>19.38</v>
          </cell>
          <cell r="O35">
            <v>24.56</v>
          </cell>
          <cell r="P35">
            <v>19.38</v>
          </cell>
        </row>
        <row r="36">
          <cell r="G36" t="str">
            <v>Matěj MASNÝ</v>
          </cell>
          <cell r="H36" t="str">
            <v>HZS Libereckého kraje</v>
          </cell>
          <cell r="I36">
            <v>0</v>
          </cell>
          <cell r="J36">
            <v>20.83</v>
          </cell>
          <cell r="K36">
            <v>21.86</v>
          </cell>
          <cell r="L36">
            <v>20.83</v>
          </cell>
          <cell r="N36">
            <v>20.83</v>
          </cell>
          <cell r="O36">
            <v>21.86</v>
          </cell>
          <cell r="P36">
            <v>20.83</v>
          </cell>
        </row>
        <row r="37">
          <cell r="G37" t="str">
            <v>Jaroslav HYBL</v>
          </cell>
          <cell r="H37" t="str">
            <v>HZS Olomouckého kraje</v>
          </cell>
          <cell r="I37">
            <v>0</v>
          </cell>
          <cell r="J37">
            <v>22.81</v>
          </cell>
          <cell r="K37">
            <v>99.99</v>
          </cell>
          <cell r="L37">
            <v>22.81</v>
          </cell>
          <cell r="N37">
            <v>22.81</v>
          </cell>
          <cell r="O37">
            <v>99.99</v>
          </cell>
          <cell r="P37">
            <v>22.81</v>
          </cell>
        </row>
        <row r="38">
          <cell r="G38" t="str">
            <v>Lukáš FIURÁŠEK</v>
          </cell>
          <cell r="H38" t="str">
            <v>HZS DEZA Valašské Meziříčí</v>
          </cell>
          <cell r="I38">
            <v>0</v>
          </cell>
          <cell r="J38">
            <v>18.03</v>
          </cell>
          <cell r="K38">
            <v>99.99</v>
          </cell>
          <cell r="L38">
            <v>18.03</v>
          </cell>
          <cell r="N38">
            <v>18.03</v>
          </cell>
          <cell r="O38">
            <v>99.99</v>
          </cell>
          <cell r="P38">
            <v>18.03</v>
          </cell>
        </row>
        <row r="39">
          <cell r="G39" t="str">
            <v>Novotný VÁCLAV</v>
          </cell>
          <cell r="H39" t="str">
            <v>HZS Královéhradeckého kraje</v>
          </cell>
          <cell r="I39">
            <v>0</v>
          </cell>
          <cell r="J39">
            <v>14.97</v>
          </cell>
          <cell r="K39">
            <v>15.29</v>
          </cell>
          <cell r="L39">
            <v>14.97</v>
          </cell>
          <cell r="N39">
            <v>14.97</v>
          </cell>
          <cell r="O39">
            <v>15.29</v>
          </cell>
          <cell r="P39">
            <v>14.97</v>
          </cell>
        </row>
        <row r="40">
          <cell r="G40" t="str">
            <v>Jan GRYGAR</v>
          </cell>
          <cell r="H40" t="str">
            <v>HZS Moravskoslezského kraje</v>
          </cell>
          <cell r="I40">
            <v>0</v>
          </cell>
          <cell r="J40">
            <v>19.260000000000002</v>
          </cell>
          <cell r="K40">
            <v>16</v>
          </cell>
          <cell r="L40">
            <v>16</v>
          </cell>
          <cell r="N40">
            <v>19.260000000000002</v>
          </cell>
          <cell r="O40">
            <v>16</v>
          </cell>
          <cell r="P40">
            <v>16</v>
          </cell>
        </row>
        <row r="41">
          <cell r="G41" t="str">
            <v>Zdeněk JIROUŠ</v>
          </cell>
          <cell r="H41" t="str">
            <v>HZS Libereckého kraje</v>
          </cell>
          <cell r="I41">
            <v>0</v>
          </cell>
          <cell r="J41">
            <v>22.75</v>
          </cell>
          <cell r="K41">
            <v>99.99</v>
          </cell>
          <cell r="L41">
            <v>22.75</v>
          </cell>
          <cell r="N41">
            <v>22.75</v>
          </cell>
          <cell r="O41">
            <v>99.99</v>
          </cell>
          <cell r="P41">
            <v>22.75</v>
          </cell>
        </row>
        <row r="42">
          <cell r="G42" t="str">
            <v>Pavel MAŇAS</v>
          </cell>
          <cell r="H42" t="str">
            <v>HZS Středočeského kraje</v>
          </cell>
          <cell r="I42">
            <v>0</v>
          </cell>
          <cell r="J42">
            <v>16.399999999999999</v>
          </cell>
          <cell r="K42">
            <v>16.010000000000002</v>
          </cell>
          <cell r="L42">
            <v>16.010000000000002</v>
          </cell>
          <cell r="N42">
            <v>16.399999999999999</v>
          </cell>
          <cell r="O42">
            <v>16.010000000000002</v>
          </cell>
          <cell r="P42">
            <v>16.010000000000002</v>
          </cell>
        </row>
        <row r="43">
          <cell r="G43" t="str">
            <v>Josef KOZEL</v>
          </cell>
          <cell r="H43" t="str">
            <v>HZS Pardubického kraje</v>
          </cell>
          <cell r="I43">
            <v>0</v>
          </cell>
          <cell r="J43">
            <v>16.3</v>
          </cell>
          <cell r="K43">
            <v>16.87</v>
          </cell>
          <cell r="L43">
            <v>16.3</v>
          </cell>
          <cell r="N43">
            <v>16.3</v>
          </cell>
          <cell r="O43">
            <v>16.87</v>
          </cell>
          <cell r="P43">
            <v>16.3</v>
          </cell>
        </row>
        <row r="44">
          <cell r="G44" t="str">
            <v>Tomáš DROBISZ</v>
          </cell>
          <cell r="H44" t="str">
            <v>HZS Moravskoslezského kraje</v>
          </cell>
          <cell r="I44">
            <v>0</v>
          </cell>
          <cell r="J44">
            <v>17.170000000000002</v>
          </cell>
          <cell r="K44">
            <v>17.09</v>
          </cell>
          <cell r="L44">
            <v>17.09</v>
          </cell>
          <cell r="N44">
            <v>17.170000000000002</v>
          </cell>
          <cell r="O44">
            <v>17.09</v>
          </cell>
          <cell r="P44">
            <v>17.09</v>
          </cell>
        </row>
        <row r="45">
          <cell r="G45" t="str">
            <v>Martin BŘENEK</v>
          </cell>
          <cell r="H45" t="str">
            <v>HZS Jihomoravského kraje</v>
          </cell>
          <cell r="I45">
            <v>0</v>
          </cell>
          <cell r="J45">
            <v>19.850000000000001</v>
          </cell>
          <cell r="K45">
            <v>17.100000000000001</v>
          </cell>
          <cell r="L45">
            <v>17.100000000000001</v>
          </cell>
          <cell r="N45">
            <v>19.850000000000001</v>
          </cell>
          <cell r="O45">
            <v>17.100000000000001</v>
          </cell>
          <cell r="P45">
            <v>17.100000000000001</v>
          </cell>
        </row>
        <row r="46">
          <cell r="G46" t="str">
            <v>Jakub ARVAI</v>
          </cell>
          <cell r="H46" t="str">
            <v>HZS Moravskoslezského kraje</v>
          </cell>
          <cell r="I46">
            <v>0</v>
          </cell>
          <cell r="J46">
            <v>16.61</v>
          </cell>
          <cell r="K46">
            <v>15.89</v>
          </cell>
          <cell r="L46">
            <v>15.89</v>
          </cell>
          <cell r="N46">
            <v>16.61</v>
          </cell>
          <cell r="O46">
            <v>15.89</v>
          </cell>
          <cell r="P46">
            <v>15.89</v>
          </cell>
        </row>
        <row r="47">
          <cell r="G47" t="str">
            <v>Miroslav ARVAI</v>
          </cell>
          <cell r="H47" t="str">
            <v>HZS DEZA Valašské Meziříčí</v>
          </cell>
          <cell r="I47">
            <v>0</v>
          </cell>
          <cell r="J47">
            <v>20.96</v>
          </cell>
          <cell r="K47">
            <v>99.99</v>
          </cell>
          <cell r="L47">
            <v>20.96</v>
          </cell>
          <cell r="N47">
            <v>20.96</v>
          </cell>
          <cell r="O47">
            <v>99.99</v>
          </cell>
          <cell r="P47">
            <v>20.96</v>
          </cell>
        </row>
        <row r="48">
          <cell r="G48" t="str">
            <v>Petr VACULÍN</v>
          </cell>
          <cell r="H48" t="str">
            <v>HZS Zlínského kraje</v>
          </cell>
          <cell r="I48">
            <v>0</v>
          </cell>
          <cell r="J48">
            <v>18.34</v>
          </cell>
          <cell r="K48">
            <v>16.170000000000002</v>
          </cell>
          <cell r="L48">
            <v>16.170000000000002</v>
          </cell>
          <cell r="N48">
            <v>18.34</v>
          </cell>
          <cell r="O48">
            <v>16.170000000000002</v>
          </cell>
          <cell r="P48">
            <v>16.170000000000002</v>
          </cell>
        </row>
        <row r="49">
          <cell r="G49" t="str">
            <v>Václav BLAŽEK</v>
          </cell>
          <cell r="H49" t="str">
            <v>HZS Olomouckého kraje</v>
          </cell>
          <cell r="I49">
            <v>0</v>
          </cell>
          <cell r="J49">
            <v>16.21</v>
          </cell>
          <cell r="K49">
            <v>15.52</v>
          </cell>
          <cell r="L49">
            <v>15.52</v>
          </cell>
          <cell r="N49">
            <v>16.21</v>
          </cell>
          <cell r="O49">
            <v>15.52</v>
          </cell>
          <cell r="P49">
            <v>15.52</v>
          </cell>
        </row>
        <row r="50">
          <cell r="G50" t="str">
            <v>Jan ZHŘÍVAL</v>
          </cell>
          <cell r="H50" t="str">
            <v>HZS Královéhradeckého kraje</v>
          </cell>
          <cell r="I50">
            <v>0</v>
          </cell>
          <cell r="J50">
            <v>15.15</v>
          </cell>
          <cell r="K50">
            <v>16.47</v>
          </cell>
          <cell r="L50">
            <v>15.15</v>
          </cell>
          <cell r="N50">
            <v>15.15</v>
          </cell>
          <cell r="O50">
            <v>16.47</v>
          </cell>
          <cell r="P50">
            <v>15.15</v>
          </cell>
        </row>
        <row r="51">
          <cell r="G51" t="str">
            <v>Richard SVAČINA</v>
          </cell>
          <cell r="H51" t="str">
            <v>Michálkovice</v>
          </cell>
          <cell r="I51">
            <v>0</v>
          </cell>
          <cell r="J51">
            <v>19.2</v>
          </cell>
          <cell r="K51">
            <v>16.399999999999999</v>
          </cell>
          <cell r="L51">
            <v>16.399999999999999</v>
          </cell>
          <cell r="N51">
            <v>19.2</v>
          </cell>
          <cell r="O51">
            <v>16.399999999999999</v>
          </cell>
          <cell r="P51">
            <v>16.399999999999999</v>
          </cell>
        </row>
        <row r="52">
          <cell r="G52" t="str">
            <v>Stanislav PAULÍČEK</v>
          </cell>
          <cell r="H52" t="str">
            <v>HZS Pardubického kraje</v>
          </cell>
          <cell r="I52">
            <v>0</v>
          </cell>
          <cell r="J52">
            <v>17.86</v>
          </cell>
          <cell r="K52">
            <v>16.11</v>
          </cell>
          <cell r="L52">
            <v>16.11</v>
          </cell>
          <cell r="N52">
            <v>17.86</v>
          </cell>
          <cell r="O52">
            <v>16.11</v>
          </cell>
          <cell r="P52">
            <v>16.11</v>
          </cell>
        </row>
        <row r="53">
          <cell r="G53" t="str">
            <v>Marián FRANCÚZ</v>
          </cell>
          <cell r="H53" t="str">
            <v>HZS Hl. města Prahy</v>
          </cell>
          <cell r="I53">
            <v>0</v>
          </cell>
          <cell r="J53">
            <v>21.8</v>
          </cell>
          <cell r="K53">
            <v>18.64</v>
          </cell>
          <cell r="L53">
            <v>18.64</v>
          </cell>
          <cell r="N53">
            <v>21.8</v>
          </cell>
          <cell r="O53">
            <v>18.64</v>
          </cell>
          <cell r="P53">
            <v>18.64</v>
          </cell>
        </row>
        <row r="54">
          <cell r="G54" t="str">
            <v>Tomáš DANĚK</v>
          </cell>
          <cell r="H54" t="str">
            <v>HZS Hl. města Prahy</v>
          </cell>
          <cell r="I54">
            <v>0</v>
          </cell>
          <cell r="J54">
            <v>14.95</v>
          </cell>
          <cell r="K54">
            <v>14.6</v>
          </cell>
          <cell r="L54">
            <v>14.6</v>
          </cell>
          <cell r="N54">
            <v>14.95</v>
          </cell>
          <cell r="O54">
            <v>14.6</v>
          </cell>
          <cell r="P54">
            <v>14.6</v>
          </cell>
        </row>
        <row r="55">
          <cell r="G55" t="str">
            <v>Radek ŠUBA</v>
          </cell>
          <cell r="H55" t="str">
            <v>HZS Zlínského kraje</v>
          </cell>
          <cell r="I55">
            <v>0</v>
          </cell>
          <cell r="J55">
            <v>15.18</v>
          </cell>
          <cell r="K55">
            <v>14.84</v>
          </cell>
          <cell r="L55">
            <v>14.84</v>
          </cell>
          <cell r="N55">
            <v>15.18</v>
          </cell>
          <cell r="O55">
            <v>14.84</v>
          </cell>
          <cell r="P55">
            <v>14.84</v>
          </cell>
        </row>
        <row r="56">
          <cell r="G56" t="str">
            <v>Martin KULHAVÝ</v>
          </cell>
          <cell r="H56" t="str">
            <v>HZS Libereckého kraje</v>
          </cell>
          <cell r="I56">
            <v>0</v>
          </cell>
          <cell r="J56">
            <v>17.5</v>
          </cell>
          <cell r="K56">
            <v>15.82</v>
          </cell>
          <cell r="L56">
            <v>15.82</v>
          </cell>
          <cell r="M56" t="str">
            <v>v</v>
          </cell>
          <cell r="N56">
            <v>17.5</v>
          </cell>
          <cell r="O56">
            <v>15.82</v>
          </cell>
          <cell r="P56">
            <v>15.82</v>
          </cell>
        </row>
        <row r="57">
          <cell r="G57" t="str">
            <v>Patrik KLIGL</v>
          </cell>
          <cell r="H57" t="str">
            <v>HZS Královéhradeckého kraje</v>
          </cell>
          <cell r="I57">
            <v>0</v>
          </cell>
          <cell r="J57">
            <v>17.21</v>
          </cell>
          <cell r="K57">
            <v>16.940000000000001</v>
          </cell>
          <cell r="L57">
            <v>16.940000000000001</v>
          </cell>
          <cell r="N57">
            <v>17.21</v>
          </cell>
          <cell r="O57">
            <v>16.940000000000001</v>
          </cell>
          <cell r="P57">
            <v>16.940000000000001</v>
          </cell>
        </row>
        <row r="58">
          <cell r="G58" t="str">
            <v>Marek PEŠTÁL</v>
          </cell>
          <cell r="H58" t="str">
            <v>Budíkovice</v>
          </cell>
          <cell r="I58">
            <v>0</v>
          </cell>
          <cell r="J58">
            <v>22.54</v>
          </cell>
          <cell r="K58">
            <v>16.21</v>
          </cell>
          <cell r="L58">
            <v>16.21</v>
          </cell>
          <cell r="N58">
            <v>22.54</v>
          </cell>
          <cell r="O58">
            <v>16.21</v>
          </cell>
          <cell r="P58">
            <v>16.21</v>
          </cell>
        </row>
        <row r="59">
          <cell r="G59" t="str">
            <v>Martin ROHÁČ</v>
          </cell>
          <cell r="H59" t="str">
            <v>HZS Plzeňského kraje</v>
          </cell>
          <cell r="I59">
            <v>0</v>
          </cell>
          <cell r="J59">
            <v>16.57</v>
          </cell>
          <cell r="K59">
            <v>21.33</v>
          </cell>
          <cell r="L59">
            <v>16.57</v>
          </cell>
          <cell r="N59">
            <v>16.57</v>
          </cell>
          <cell r="O59">
            <v>21.33</v>
          </cell>
          <cell r="P59">
            <v>16.57</v>
          </cell>
        </row>
        <row r="60">
          <cell r="G60" t="str">
            <v>Lukáš FLACH</v>
          </cell>
          <cell r="H60" t="str">
            <v>HZS Pardubického kraje</v>
          </cell>
          <cell r="I60">
            <v>0</v>
          </cell>
          <cell r="J60">
            <v>16.21</v>
          </cell>
          <cell r="K60">
            <v>21.94</v>
          </cell>
          <cell r="L60">
            <v>16.21</v>
          </cell>
          <cell r="N60">
            <v>16.21</v>
          </cell>
          <cell r="O60">
            <v>21.94</v>
          </cell>
          <cell r="P60">
            <v>16.21</v>
          </cell>
        </row>
        <row r="61">
          <cell r="G61" t="str">
            <v>Jakub ČERMÁK</v>
          </cell>
          <cell r="H61" t="str">
            <v>HZS Hl. města Prahy</v>
          </cell>
          <cell r="I61">
            <v>0</v>
          </cell>
          <cell r="J61">
            <v>15.71</v>
          </cell>
          <cell r="K61">
            <v>24.21</v>
          </cell>
          <cell r="L61">
            <v>15.71</v>
          </cell>
          <cell r="N61">
            <v>15.71</v>
          </cell>
          <cell r="O61">
            <v>24.21</v>
          </cell>
          <cell r="P61">
            <v>15.71</v>
          </cell>
        </row>
        <row r="62">
          <cell r="G62" t="str">
            <v>Marcel DAL</v>
          </cell>
          <cell r="H62" t="str">
            <v>Český Těšín-Mosty</v>
          </cell>
          <cell r="I62">
            <v>0</v>
          </cell>
          <cell r="J62">
            <v>17.05</v>
          </cell>
          <cell r="K62">
            <v>17.12</v>
          </cell>
          <cell r="L62">
            <v>17.05</v>
          </cell>
          <cell r="N62">
            <v>17.05</v>
          </cell>
          <cell r="O62">
            <v>17.12</v>
          </cell>
          <cell r="P62">
            <v>17.05</v>
          </cell>
        </row>
        <row r="63">
          <cell r="G63" t="str">
            <v>Petr KORÁBEČNÝ</v>
          </cell>
          <cell r="H63" t="str">
            <v>HZS DEZA Valašské Meziříčí</v>
          </cell>
          <cell r="I63">
            <v>0</v>
          </cell>
          <cell r="J63">
            <v>20.37</v>
          </cell>
          <cell r="K63">
            <v>16.45</v>
          </cell>
          <cell r="L63">
            <v>16.45</v>
          </cell>
          <cell r="N63">
            <v>20.37</v>
          </cell>
          <cell r="O63">
            <v>16.45</v>
          </cell>
          <cell r="P63">
            <v>16.45</v>
          </cell>
        </row>
        <row r="64">
          <cell r="G64" t="str">
            <v>Jakub GRYČ</v>
          </cell>
          <cell r="H64" t="str">
            <v>HZS Moravskoslezského kraje</v>
          </cell>
          <cell r="I64">
            <v>0</v>
          </cell>
          <cell r="J64">
            <v>99.99</v>
          </cell>
          <cell r="K64">
            <v>99.99</v>
          </cell>
          <cell r="L64">
            <v>99.99</v>
          </cell>
          <cell r="N64">
            <v>99.99</v>
          </cell>
          <cell r="O64">
            <v>99.99</v>
          </cell>
          <cell r="P64">
            <v>99.99</v>
          </cell>
        </row>
        <row r="65">
          <cell r="G65" t="str">
            <v>Martin GRYČ</v>
          </cell>
          <cell r="H65" t="str">
            <v>HZS Moravskoslezského kraje</v>
          </cell>
          <cell r="I65">
            <v>0</v>
          </cell>
          <cell r="J65">
            <v>15.83</v>
          </cell>
          <cell r="K65">
            <v>15.54</v>
          </cell>
          <cell r="L65">
            <v>15.54</v>
          </cell>
          <cell r="N65">
            <v>15.83</v>
          </cell>
          <cell r="O65">
            <v>15.54</v>
          </cell>
          <cell r="P65">
            <v>15.54</v>
          </cell>
        </row>
        <row r="66">
          <cell r="G66" t="str">
            <v>Vojtěch KLENKA</v>
          </cell>
          <cell r="H66" t="str">
            <v>Brloh</v>
          </cell>
          <cell r="I66">
            <v>0</v>
          </cell>
          <cell r="J66">
            <v>30.68</v>
          </cell>
          <cell r="K66">
            <v>99.99</v>
          </cell>
          <cell r="L66">
            <v>30.68</v>
          </cell>
          <cell r="N66">
            <v>30.68</v>
          </cell>
          <cell r="O66">
            <v>99.99</v>
          </cell>
          <cell r="P66">
            <v>30.68</v>
          </cell>
        </row>
        <row r="67">
          <cell r="G67" t="str">
            <v>Martin LIDMILA</v>
          </cell>
          <cell r="H67" t="str">
            <v>Zbožnov</v>
          </cell>
          <cell r="I67">
            <v>0</v>
          </cell>
          <cell r="J67">
            <v>14.53</v>
          </cell>
          <cell r="K67">
            <v>99.99</v>
          </cell>
          <cell r="L67">
            <v>14.53</v>
          </cell>
          <cell r="N67">
            <v>14.53</v>
          </cell>
          <cell r="O67">
            <v>99.99</v>
          </cell>
          <cell r="P67">
            <v>14.53</v>
          </cell>
        </row>
        <row r="68">
          <cell r="G68" t="str">
            <v>Lukáš HONS</v>
          </cell>
          <cell r="H68" t="str">
            <v>HZS kraje Vysočina</v>
          </cell>
          <cell r="I68">
            <v>0</v>
          </cell>
          <cell r="J68">
            <v>15.61</v>
          </cell>
          <cell r="K68">
            <v>15.28</v>
          </cell>
          <cell r="L68">
            <v>15.28</v>
          </cell>
          <cell r="M68" t="str">
            <v>v</v>
          </cell>
          <cell r="N68">
            <v>15.61</v>
          </cell>
          <cell r="O68">
            <v>15.28</v>
          </cell>
          <cell r="P68">
            <v>15.28</v>
          </cell>
        </row>
        <row r="69">
          <cell r="G69" t="str">
            <v>Jakub PĚKNÝ</v>
          </cell>
          <cell r="H69" t="str">
            <v>HZS Ústeckého kraje</v>
          </cell>
          <cell r="I69">
            <v>0</v>
          </cell>
          <cell r="J69">
            <v>14.34</v>
          </cell>
          <cell r="K69">
            <v>14.11</v>
          </cell>
          <cell r="L69">
            <v>14.11</v>
          </cell>
          <cell r="N69">
            <v>14.34</v>
          </cell>
          <cell r="O69">
            <v>14.11</v>
          </cell>
          <cell r="P69">
            <v>14.11</v>
          </cell>
        </row>
        <row r="70">
          <cell r="G70" t="str">
            <v>František KUNOVSKÝ</v>
          </cell>
          <cell r="H70" t="str">
            <v>HZS Moravskoslezského kraje</v>
          </cell>
          <cell r="I70">
            <v>0</v>
          </cell>
          <cell r="J70">
            <v>19.21</v>
          </cell>
          <cell r="K70">
            <v>15.51</v>
          </cell>
          <cell r="L70">
            <v>15.51</v>
          </cell>
          <cell r="N70">
            <v>19.21</v>
          </cell>
          <cell r="O70">
            <v>15.51</v>
          </cell>
          <cell r="P70">
            <v>15.51</v>
          </cell>
        </row>
        <row r="71">
          <cell r="G71" t="str">
            <v>Michal BULÍN</v>
          </cell>
          <cell r="H71" t="str">
            <v>HZS Plzeňského kraje</v>
          </cell>
          <cell r="I71">
            <v>0</v>
          </cell>
          <cell r="J71">
            <v>17.04</v>
          </cell>
          <cell r="K71">
            <v>19.670000000000002</v>
          </cell>
          <cell r="L71">
            <v>17.04</v>
          </cell>
          <cell r="N71">
            <v>17.04</v>
          </cell>
          <cell r="O71">
            <v>19.670000000000002</v>
          </cell>
          <cell r="P71">
            <v>17.04</v>
          </cell>
        </row>
        <row r="72">
          <cell r="G72" t="str">
            <v>Václav DIVOŠ</v>
          </cell>
          <cell r="H72" t="str">
            <v>HZS Královéhradeckého kraje</v>
          </cell>
          <cell r="I72">
            <v>0</v>
          </cell>
          <cell r="J72">
            <v>18.329999999999998</v>
          </cell>
          <cell r="K72">
            <v>99.99</v>
          </cell>
          <cell r="L72">
            <v>18.329999999999998</v>
          </cell>
          <cell r="N72">
            <v>18.329999999999998</v>
          </cell>
          <cell r="O72">
            <v>99.99</v>
          </cell>
          <cell r="P72">
            <v>18.329999999999998</v>
          </cell>
        </row>
        <row r="73">
          <cell r="G73" t="str">
            <v>Jakub ZAJAN</v>
          </cell>
          <cell r="H73" t="str">
            <v>HZS Hl. města Prahy</v>
          </cell>
          <cell r="I73">
            <v>0</v>
          </cell>
          <cell r="J73">
            <v>19.11</v>
          </cell>
          <cell r="K73">
            <v>14.5</v>
          </cell>
          <cell r="L73">
            <v>14.5</v>
          </cell>
          <cell r="N73">
            <v>19.11</v>
          </cell>
          <cell r="O73">
            <v>14.5</v>
          </cell>
          <cell r="P73">
            <v>14.5</v>
          </cell>
        </row>
        <row r="74">
          <cell r="G74" t="str">
            <v>Jindřich HARASIMOVIČ</v>
          </cell>
          <cell r="H74" t="str">
            <v>HZS Plzeňského kraje</v>
          </cell>
          <cell r="I74">
            <v>0</v>
          </cell>
          <cell r="J74">
            <v>16.190000000000001</v>
          </cell>
          <cell r="K74">
            <v>99.99</v>
          </cell>
          <cell r="L74">
            <v>16.190000000000001</v>
          </cell>
          <cell r="N74">
            <v>16.190000000000001</v>
          </cell>
          <cell r="O74">
            <v>99.99</v>
          </cell>
          <cell r="P74">
            <v>16.190000000000001</v>
          </cell>
        </row>
        <row r="75">
          <cell r="G75" t="str">
            <v>Jakub PAULÍČEK</v>
          </cell>
          <cell r="H75" t="str">
            <v>HZS Pardubického kraje</v>
          </cell>
          <cell r="I75">
            <v>0</v>
          </cell>
          <cell r="J75">
            <v>15.05</v>
          </cell>
          <cell r="K75">
            <v>15.05</v>
          </cell>
          <cell r="L75">
            <v>15.05</v>
          </cell>
          <cell r="N75">
            <v>15.05</v>
          </cell>
          <cell r="O75">
            <v>15.05</v>
          </cell>
          <cell r="P75">
            <v>15.05</v>
          </cell>
        </row>
        <row r="76">
          <cell r="G76" t="str">
            <v>Jan VYVIAL</v>
          </cell>
          <cell r="H76" t="str">
            <v>HZS Moravskoslezského kraje</v>
          </cell>
          <cell r="I76">
            <v>0</v>
          </cell>
          <cell r="J76">
            <v>14.51</v>
          </cell>
          <cell r="K76">
            <v>14.68</v>
          </cell>
          <cell r="L76">
            <v>14.51</v>
          </cell>
          <cell r="N76">
            <v>14.51</v>
          </cell>
          <cell r="O76">
            <v>14.68</v>
          </cell>
          <cell r="P76">
            <v>14.51</v>
          </cell>
        </row>
        <row r="77">
          <cell r="G77" t="str">
            <v>Milan NETRVAL</v>
          </cell>
          <cell r="H77" t="str">
            <v>HZS Plzeňského kraje</v>
          </cell>
          <cell r="I77">
            <v>0</v>
          </cell>
          <cell r="J77">
            <v>14.42</v>
          </cell>
          <cell r="K77">
            <v>99.99</v>
          </cell>
          <cell r="L77">
            <v>14.42</v>
          </cell>
          <cell r="N77">
            <v>14.42</v>
          </cell>
          <cell r="O77">
            <v>99.99</v>
          </cell>
          <cell r="P77">
            <v>14.42</v>
          </cell>
        </row>
        <row r="78">
          <cell r="G78" t="str">
            <v>Pavel KRPEC</v>
          </cell>
          <cell r="H78" t="str">
            <v>HZS Moravskoslezského kraje</v>
          </cell>
          <cell r="I78">
            <v>0</v>
          </cell>
          <cell r="J78">
            <v>14.21</v>
          </cell>
          <cell r="K78">
            <v>15.42</v>
          </cell>
          <cell r="L78">
            <v>14.21</v>
          </cell>
          <cell r="N78">
            <v>14.21</v>
          </cell>
          <cell r="O78">
            <v>15.42</v>
          </cell>
          <cell r="P78">
            <v>14.21</v>
          </cell>
        </row>
        <row r="79">
          <cell r="G79" t="str">
            <v>Daniel KLVAŇA</v>
          </cell>
          <cell r="H79" t="str">
            <v>Oznice</v>
          </cell>
          <cell r="I79">
            <v>0</v>
          </cell>
          <cell r="J79">
            <v>17.09</v>
          </cell>
          <cell r="K79">
            <v>14.4</v>
          </cell>
          <cell r="L79">
            <v>14.4</v>
          </cell>
          <cell r="N79">
            <v>17.09</v>
          </cell>
          <cell r="O79">
            <v>14.4</v>
          </cell>
          <cell r="P79">
            <v>14.4</v>
          </cell>
        </row>
        <row r="80">
          <cell r="G80" t="str">
            <v>Jan HOPP</v>
          </cell>
          <cell r="H80" t="str">
            <v>HZS Hl. města Prahy</v>
          </cell>
          <cell r="J80">
            <v>17.8</v>
          </cell>
          <cell r="K80">
            <v>14.51</v>
          </cell>
          <cell r="L80">
            <v>14.51</v>
          </cell>
          <cell r="M80" t="str">
            <v>v</v>
          </cell>
          <cell r="N80">
            <v>17.8</v>
          </cell>
          <cell r="O80">
            <v>14.51</v>
          </cell>
          <cell r="P80">
            <v>14.51</v>
          </cell>
        </row>
        <row r="81">
          <cell r="G81" t="str">
            <v>Kamil BEZRUČ</v>
          </cell>
          <cell r="H81" t="str">
            <v>HZS Moravskoslezského kraje</v>
          </cell>
          <cell r="J81">
            <v>14.01</v>
          </cell>
          <cell r="K81">
            <v>13.88</v>
          </cell>
          <cell r="L81">
            <v>13.88</v>
          </cell>
          <cell r="N81">
            <v>14.01</v>
          </cell>
          <cell r="O81">
            <v>13.88</v>
          </cell>
          <cell r="P81">
            <v>13.88</v>
          </cell>
        </row>
        <row r="82">
          <cell r="G82" t="str">
            <v>Karel RYL</v>
          </cell>
          <cell r="H82" t="str">
            <v>HZS Moravskoslezského kraje</v>
          </cell>
          <cell r="I82">
            <v>0</v>
          </cell>
          <cell r="J82">
            <v>14.02</v>
          </cell>
          <cell r="K82">
            <v>13.88</v>
          </cell>
          <cell r="L82">
            <v>13.88</v>
          </cell>
          <cell r="N82">
            <v>14.02</v>
          </cell>
          <cell r="O82">
            <v>13.88</v>
          </cell>
          <cell r="P82">
            <v>13.88</v>
          </cell>
        </row>
        <row r="83">
          <cell r="G83" t="str">
            <v>David DOPIRÁK</v>
          </cell>
          <cell r="H83" t="str">
            <v>HZS Plzeňského kraje</v>
          </cell>
          <cell r="I83">
            <v>0</v>
          </cell>
          <cell r="J83">
            <v>20.76</v>
          </cell>
          <cell r="K83">
            <v>14.69</v>
          </cell>
          <cell r="L83">
            <v>14.69</v>
          </cell>
          <cell r="N83">
            <v>20.76</v>
          </cell>
          <cell r="O83">
            <v>14.69</v>
          </cell>
          <cell r="P83">
            <v>14.69</v>
          </cell>
        </row>
      </sheetData>
      <sheetData sheetId="5"/>
      <sheetData sheetId="6"/>
      <sheetData sheetId="7"/>
      <sheetData sheetId="8">
        <row r="1">
          <cell r="I1" t="str">
            <v>Český pohár ve dvojboji</v>
          </cell>
        </row>
        <row r="2">
          <cell r="I2" t="str">
            <v>Ostrava</v>
          </cell>
        </row>
        <row r="3">
          <cell r="I3">
            <v>41530</v>
          </cell>
        </row>
        <row r="5">
          <cell r="I5" t="str">
            <v>věž</v>
          </cell>
        </row>
        <row r="7">
          <cell r="G7" t="str">
            <v>závodník</v>
          </cell>
          <cell r="H7" t="str">
            <v>družstvo</v>
          </cell>
          <cell r="I7" t="str">
            <v>ročník</v>
          </cell>
          <cell r="J7" t="str">
            <v>1. pokus</v>
          </cell>
          <cell r="K7" t="str">
            <v>2. pokus</v>
          </cell>
          <cell r="L7" t="str">
            <v>celkem</v>
          </cell>
          <cell r="N7">
            <v>1</v>
          </cell>
          <cell r="O7">
            <v>2</v>
          </cell>
          <cell r="P7" t="str">
            <v>lepší</v>
          </cell>
          <cell r="Q7" t="str">
            <v>horší</v>
          </cell>
          <cell r="R7" t="str">
            <v>celkem</v>
          </cell>
        </row>
        <row r="8">
          <cell r="G8" t="str">
            <v>Adam VAŠULKA</v>
          </cell>
          <cell r="H8" t="str">
            <v>Mistřín</v>
          </cell>
          <cell r="I8" t="e">
            <v>#N/A</v>
          </cell>
          <cell r="J8">
            <v>99.99</v>
          </cell>
          <cell r="K8">
            <v>28.81</v>
          </cell>
          <cell r="L8">
            <v>28.81</v>
          </cell>
          <cell r="N8">
            <v>99.99</v>
          </cell>
          <cell r="O8">
            <v>28.81</v>
          </cell>
          <cell r="P8">
            <v>28.81</v>
          </cell>
          <cell r="Q8">
            <v>99.99</v>
          </cell>
          <cell r="R8">
            <v>28.810999899999999</v>
          </cell>
        </row>
        <row r="9">
          <cell r="G9" t="str">
            <v>Aleš HARTIG</v>
          </cell>
          <cell r="H9" t="str">
            <v>Brada-Rybníček</v>
          </cell>
          <cell r="I9">
            <v>0</v>
          </cell>
          <cell r="J9">
            <v>27.17</v>
          </cell>
          <cell r="K9">
            <v>34.26</v>
          </cell>
          <cell r="L9">
            <v>27.17</v>
          </cell>
          <cell r="N9">
            <v>27.17</v>
          </cell>
          <cell r="O9">
            <v>34.26</v>
          </cell>
          <cell r="P9">
            <v>27.17</v>
          </cell>
          <cell r="Q9">
            <v>34.26</v>
          </cell>
          <cell r="R9">
            <v>27.170342600000001</v>
          </cell>
        </row>
        <row r="10">
          <cell r="G10" t="str">
            <v>Aleš MASNÝ</v>
          </cell>
          <cell r="H10" t="str">
            <v>HZS Moravskoslezského kraje</v>
          </cell>
          <cell r="I10">
            <v>0</v>
          </cell>
          <cell r="J10">
            <v>99.99</v>
          </cell>
          <cell r="K10">
            <v>17.62</v>
          </cell>
          <cell r="L10">
            <v>17.62</v>
          </cell>
          <cell r="N10">
            <v>99.99</v>
          </cell>
          <cell r="O10">
            <v>17.62</v>
          </cell>
          <cell r="P10">
            <v>17.62</v>
          </cell>
          <cell r="Q10">
            <v>99.99</v>
          </cell>
          <cell r="R10">
            <v>17.620999900000001</v>
          </cell>
        </row>
        <row r="11">
          <cell r="G11" t="str">
            <v>Daniel KLVAŇA</v>
          </cell>
          <cell r="H11" t="str">
            <v>Oznice</v>
          </cell>
          <cell r="I11">
            <v>0</v>
          </cell>
          <cell r="J11">
            <v>17.809999999999999</v>
          </cell>
          <cell r="K11">
            <v>15.85</v>
          </cell>
          <cell r="L11">
            <v>15.85</v>
          </cell>
          <cell r="N11">
            <v>17.809999999999999</v>
          </cell>
          <cell r="O11">
            <v>15.85</v>
          </cell>
          <cell r="P11">
            <v>15.85</v>
          </cell>
          <cell r="Q11">
            <v>17.809999999999999</v>
          </cell>
          <cell r="R11">
            <v>15.850178099999999</v>
          </cell>
        </row>
        <row r="12">
          <cell r="G12" t="str">
            <v>David DOPIRÁK</v>
          </cell>
          <cell r="H12" t="str">
            <v>HZS Plzeňského kraje</v>
          </cell>
          <cell r="I12">
            <v>0</v>
          </cell>
          <cell r="J12">
            <v>17.350000000000001</v>
          </cell>
          <cell r="K12">
            <v>99.99</v>
          </cell>
          <cell r="L12">
            <v>17.350000000000001</v>
          </cell>
          <cell r="N12">
            <v>17.350000000000001</v>
          </cell>
          <cell r="O12">
            <v>99.99</v>
          </cell>
          <cell r="P12">
            <v>17.350000000000001</v>
          </cell>
          <cell r="Q12">
            <v>99.99</v>
          </cell>
          <cell r="R12">
            <v>17.350999900000001</v>
          </cell>
        </row>
        <row r="13">
          <cell r="G13" t="str">
            <v>Dominik CHALUPA</v>
          </cell>
          <cell r="H13" t="str">
            <v>Lavičky</v>
          </cell>
          <cell r="I13">
            <v>0</v>
          </cell>
          <cell r="J13">
            <v>19.36</v>
          </cell>
          <cell r="K13">
            <v>32.6</v>
          </cell>
          <cell r="L13">
            <v>19.36</v>
          </cell>
          <cell r="N13">
            <v>19.36</v>
          </cell>
          <cell r="O13">
            <v>32.6</v>
          </cell>
          <cell r="P13">
            <v>19.36</v>
          </cell>
          <cell r="Q13">
            <v>32.6</v>
          </cell>
          <cell r="R13">
            <v>19.360326000000001</v>
          </cell>
        </row>
        <row r="14">
          <cell r="G14" t="str">
            <v>Dominik MAŠEK</v>
          </cell>
          <cell r="H14" t="str">
            <v>Ruda</v>
          </cell>
          <cell r="I14">
            <v>0</v>
          </cell>
          <cell r="J14">
            <v>99.99</v>
          </cell>
          <cell r="K14">
            <v>18.03</v>
          </cell>
          <cell r="L14">
            <v>18.03</v>
          </cell>
          <cell r="N14">
            <v>99.99</v>
          </cell>
          <cell r="O14">
            <v>18.03</v>
          </cell>
          <cell r="P14">
            <v>18.03</v>
          </cell>
          <cell r="Q14">
            <v>99.99</v>
          </cell>
          <cell r="R14">
            <v>18.030999900000001</v>
          </cell>
        </row>
        <row r="15">
          <cell r="G15" t="str">
            <v>Dominik ŠEVČÍK</v>
          </cell>
          <cell r="H15" t="str">
            <v>Topolany</v>
          </cell>
          <cell r="I15">
            <v>0</v>
          </cell>
          <cell r="J15">
            <v>17.63</v>
          </cell>
          <cell r="K15">
            <v>99.99</v>
          </cell>
          <cell r="L15">
            <v>17.63</v>
          </cell>
          <cell r="N15">
            <v>17.63</v>
          </cell>
          <cell r="O15">
            <v>99.99</v>
          </cell>
          <cell r="P15">
            <v>17.63</v>
          </cell>
          <cell r="Q15">
            <v>99.99</v>
          </cell>
          <cell r="R15">
            <v>17.630999899999999</v>
          </cell>
        </row>
        <row r="16">
          <cell r="G16" t="str">
            <v>Filip PÁCAL</v>
          </cell>
          <cell r="H16" t="str">
            <v>Starý Bohumín</v>
          </cell>
          <cell r="I16">
            <v>0</v>
          </cell>
          <cell r="J16">
            <v>99.99</v>
          </cell>
          <cell r="K16">
            <v>18.170000000000002</v>
          </cell>
          <cell r="L16">
            <v>18.170000000000002</v>
          </cell>
          <cell r="N16">
            <v>99.99</v>
          </cell>
          <cell r="O16">
            <v>18.170000000000002</v>
          </cell>
          <cell r="P16">
            <v>18.170000000000002</v>
          </cell>
          <cell r="Q16">
            <v>99.99</v>
          </cell>
          <cell r="R16">
            <v>18.170999900000002</v>
          </cell>
        </row>
        <row r="17">
          <cell r="G17" t="str">
            <v>František KUNOVSKÝ</v>
          </cell>
          <cell r="H17" t="str">
            <v>HZS Moravskoslezského kraje</v>
          </cell>
          <cell r="I17">
            <v>0</v>
          </cell>
          <cell r="J17">
            <v>16.329999999999998</v>
          </cell>
          <cell r="K17">
            <v>99.99</v>
          </cell>
          <cell r="L17">
            <v>16.329999999999998</v>
          </cell>
          <cell r="N17">
            <v>16.329999999999998</v>
          </cell>
          <cell r="O17">
            <v>99.99</v>
          </cell>
          <cell r="P17">
            <v>16.329999999999998</v>
          </cell>
          <cell r="Q17">
            <v>99.99</v>
          </cell>
          <cell r="R17">
            <v>16.330999899999998</v>
          </cell>
        </row>
        <row r="18">
          <cell r="G18" t="str">
            <v>Jakub ARVAI</v>
          </cell>
          <cell r="H18" t="str">
            <v>HZS Moravskoslezského kraje</v>
          </cell>
          <cell r="I18">
            <v>0</v>
          </cell>
          <cell r="J18">
            <v>99.99</v>
          </cell>
          <cell r="K18">
            <v>17.190000000000001</v>
          </cell>
          <cell r="L18">
            <v>17.190000000000001</v>
          </cell>
          <cell r="N18">
            <v>99.99</v>
          </cell>
          <cell r="O18">
            <v>17.190000000000001</v>
          </cell>
          <cell r="P18">
            <v>17.190000000000001</v>
          </cell>
          <cell r="Q18">
            <v>99.99</v>
          </cell>
          <cell r="R18">
            <v>17.190999900000001</v>
          </cell>
        </row>
        <row r="19">
          <cell r="G19" t="str">
            <v>Jakub ČERMÁK</v>
          </cell>
          <cell r="H19" t="str">
            <v>HZS Praha</v>
          </cell>
          <cell r="I19">
            <v>0</v>
          </cell>
          <cell r="J19">
            <v>99.99</v>
          </cell>
          <cell r="K19">
            <v>99.99</v>
          </cell>
          <cell r="L19">
            <v>99.99</v>
          </cell>
          <cell r="N19">
            <v>99.99</v>
          </cell>
          <cell r="O19">
            <v>99.99</v>
          </cell>
          <cell r="P19">
            <v>99.99</v>
          </cell>
          <cell r="Q19">
            <v>99.99</v>
          </cell>
          <cell r="R19">
            <v>99.990999899999991</v>
          </cell>
        </row>
        <row r="20">
          <cell r="G20" t="str">
            <v>Jakub HOSPODKA</v>
          </cell>
          <cell r="H20" t="str">
            <v>Dobrá</v>
          </cell>
          <cell r="I20">
            <v>0</v>
          </cell>
          <cell r="J20">
            <v>18.850000000000001</v>
          </cell>
          <cell r="K20">
            <v>26.27</v>
          </cell>
          <cell r="L20">
            <v>18.850000000000001</v>
          </cell>
          <cell r="N20">
            <v>18.850000000000001</v>
          </cell>
          <cell r="O20">
            <v>26.27</v>
          </cell>
          <cell r="P20">
            <v>18.850000000000001</v>
          </cell>
          <cell r="Q20">
            <v>26.27</v>
          </cell>
          <cell r="R20">
            <v>18.850262700000002</v>
          </cell>
        </row>
        <row r="21">
          <cell r="G21" t="str">
            <v>Jakub KASAL</v>
          </cell>
          <cell r="H21" t="str">
            <v>Dobrá</v>
          </cell>
          <cell r="I21">
            <v>0</v>
          </cell>
          <cell r="J21">
            <v>21.33</v>
          </cell>
          <cell r="K21">
            <v>99.99</v>
          </cell>
          <cell r="L21">
            <v>21.33</v>
          </cell>
          <cell r="N21">
            <v>21.33</v>
          </cell>
          <cell r="O21">
            <v>99.99</v>
          </cell>
          <cell r="P21">
            <v>21.33</v>
          </cell>
          <cell r="Q21">
            <v>99.99</v>
          </cell>
          <cell r="R21">
            <v>21.330999899999998</v>
          </cell>
        </row>
        <row r="22">
          <cell r="G22" t="str">
            <v>Jakub PAULÍČEK</v>
          </cell>
          <cell r="H22" t="str">
            <v>HZS Pardubického kraje</v>
          </cell>
          <cell r="I22">
            <v>0</v>
          </cell>
          <cell r="J22">
            <v>23.79</v>
          </cell>
          <cell r="K22">
            <v>99.99</v>
          </cell>
          <cell r="L22">
            <v>23.79</v>
          </cell>
          <cell r="N22">
            <v>23.79</v>
          </cell>
          <cell r="O22">
            <v>99.99</v>
          </cell>
          <cell r="P22">
            <v>23.79</v>
          </cell>
          <cell r="Q22">
            <v>99.99</v>
          </cell>
          <cell r="R22">
            <v>23.790999899999999</v>
          </cell>
        </row>
        <row r="23">
          <cell r="G23" t="str">
            <v>Jakub PĚKNÝ</v>
          </cell>
          <cell r="H23" t="str">
            <v>HZS Ústeckého kraje</v>
          </cell>
          <cell r="I23">
            <v>0</v>
          </cell>
          <cell r="J23">
            <v>16.079999999999998</v>
          </cell>
          <cell r="K23">
            <v>15.75</v>
          </cell>
          <cell r="L23">
            <v>15.75</v>
          </cell>
          <cell r="N23">
            <v>16.079999999999998</v>
          </cell>
          <cell r="O23">
            <v>15.75</v>
          </cell>
          <cell r="P23">
            <v>15.75</v>
          </cell>
          <cell r="Q23">
            <v>16.079999999999998</v>
          </cell>
          <cell r="R23">
            <v>15.7501608</v>
          </cell>
        </row>
        <row r="24">
          <cell r="G24" t="str">
            <v>Jakub ZAJAN</v>
          </cell>
          <cell r="H24" t="str">
            <v>HZS Praha</v>
          </cell>
          <cell r="I24">
            <v>0</v>
          </cell>
          <cell r="J24">
            <v>17.62</v>
          </cell>
          <cell r="K24">
            <v>17.21</v>
          </cell>
          <cell r="L24">
            <v>17.21</v>
          </cell>
          <cell r="N24">
            <v>17.62</v>
          </cell>
          <cell r="O24">
            <v>17.21</v>
          </cell>
          <cell r="P24">
            <v>17.21</v>
          </cell>
          <cell r="Q24">
            <v>17.62</v>
          </cell>
          <cell r="R24">
            <v>17.210176199999999</v>
          </cell>
        </row>
        <row r="25">
          <cell r="G25" t="str">
            <v>Jan GRYGAR</v>
          </cell>
          <cell r="H25" t="str">
            <v>HZS Moravskoslezského kraje</v>
          </cell>
          <cell r="I25">
            <v>0</v>
          </cell>
          <cell r="J25">
            <v>17.59</v>
          </cell>
          <cell r="K25">
            <v>99.99</v>
          </cell>
          <cell r="L25">
            <v>17.59</v>
          </cell>
          <cell r="N25">
            <v>17.59</v>
          </cell>
          <cell r="O25">
            <v>99.99</v>
          </cell>
          <cell r="P25">
            <v>17.59</v>
          </cell>
          <cell r="Q25">
            <v>99.99</v>
          </cell>
          <cell r="R25">
            <v>17.5909999</v>
          </cell>
        </row>
        <row r="26">
          <cell r="G26" t="str">
            <v>Jan HOPP</v>
          </cell>
          <cell r="H26" t="str">
            <v>HZS Praha</v>
          </cell>
          <cell r="I26">
            <v>0</v>
          </cell>
          <cell r="J26">
            <v>17.600000000000001</v>
          </cell>
          <cell r="K26">
            <v>22.1</v>
          </cell>
          <cell r="L26">
            <v>17.600000000000001</v>
          </cell>
          <cell r="N26">
            <v>17.600000000000001</v>
          </cell>
          <cell r="O26">
            <v>22.1</v>
          </cell>
          <cell r="P26">
            <v>17.600000000000001</v>
          </cell>
          <cell r="Q26">
            <v>22.1</v>
          </cell>
          <cell r="R26">
            <v>17.600221000000001</v>
          </cell>
        </row>
        <row r="27">
          <cell r="G27" t="str">
            <v>Jan VYVIAL</v>
          </cell>
          <cell r="H27" t="str">
            <v>HZS Moravskoslezského kraje</v>
          </cell>
          <cell r="I27">
            <v>0</v>
          </cell>
          <cell r="J27">
            <v>16.71</v>
          </cell>
          <cell r="K27">
            <v>99.99</v>
          </cell>
          <cell r="L27">
            <v>16.71</v>
          </cell>
          <cell r="N27">
            <v>16.71</v>
          </cell>
          <cell r="O27">
            <v>99.99</v>
          </cell>
          <cell r="P27">
            <v>16.71</v>
          </cell>
          <cell r="Q27">
            <v>99.99</v>
          </cell>
          <cell r="R27">
            <v>16.710999900000001</v>
          </cell>
        </row>
        <row r="28">
          <cell r="G28" t="str">
            <v>Jaroslav HUDÁČ</v>
          </cell>
          <cell r="H28" t="str">
            <v>Poprad</v>
          </cell>
          <cell r="I28">
            <v>0</v>
          </cell>
          <cell r="J28">
            <v>17.61</v>
          </cell>
          <cell r="K28">
            <v>21.44</v>
          </cell>
          <cell r="L28">
            <v>17.61</v>
          </cell>
          <cell r="N28">
            <v>17.61</v>
          </cell>
          <cell r="O28">
            <v>21.44</v>
          </cell>
          <cell r="P28">
            <v>17.61</v>
          </cell>
          <cell r="Q28">
            <v>21.44</v>
          </cell>
          <cell r="R28">
            <v>17.6102144</v>
          </cell>
        </row>
        <row r="29">
          <cell r="G29" t="str">
            <v>Jindřich HARASIMOVIČ</v>
          </cell>
          <cell r="H29" t="str">
            <v>HZS Plzeňského kraje</v>
          </cell>
          <cell r="I29">
            <v>0</v>
          </cell>
          <cell r="J29">
            <v>17</v>
          </cell>
          <cell r="K29">
            <v>16.73</v>
          </cell>
          <cell r="L29">
            <v>16.73</v>
          </cell>
          <cell r="N29">
            <v>17</v>
          </cell>
          <cell r="O29">
            <v>16.73</v>
          </cell>
          <cell r="P29">
            <v>16.73</v>
          </cell>
          <cell r="Q29">
            <v>17</v>
          </cell>
          <cell r="R29">
            <v>16.730170000000001</v>
          </cell>
        </row>
        <row r="30">
          <cell r="G30" t="str">
            <v>Jiří PŘIKRYL</v>
          </cell>
          <cell r="H30" t="str">
            <v>Starý Lískovec-SPORT</v>
          </cell>
          <cell r="I30">
            <v>0</v>
          </cell>
          <cell r="J30">
            <v>21.33</v>
          </cell>
          <cell r="K30">
            <v>18.98</v>
          </cell>
          <cell r="L30">
            <v>18.98</v>
          </cell>
          <cell r="N30">
            <v>21.33</v>
          </cell>
          <cell r="O30">
            <v>18.98</v>
          </cell>
          <cell r="P30">
            <v>18.98</v>
          </cell>
          <cell r="Q30">
            <v>21.33</v>
          </cell>
          <cell r="R30">
            <v>18.980213299999999</v>
          </cell>
        </row>
        <row r="31">
          <cell r="G31" t="str">
            <v>Jiří ŠKODNÝ</v>
          </cell>
          <cell r="H31" t="str">
            <v>Morašice</v>
          </cell>
          <cell r="I31">
            <v>0</v>
          </cell>
          <cell r="J31">
            <v>20.82</v>
          </cell>
          <cell r="K31">
            <v>17.190000000000001</v>
          </cell>
          <cell r="L31">
            <v>17.190000000000001</v>
          </cell>
          <cell r="N31">
            <v>20.82</v>
          </cell>
          <cell r="O31">
            <v>17.190000000000001</v>
          </cell>
          <cell r="P31">
            <v>17.190000000000001</v>
          </cell>
          <cell r="Q31">
            <v>20.82</v>
          </cell>
          <cell r="R31">
            <v>17.190208200000001</v>
          </cell>
        </row>
        <row r="32">
          <cell r="G32" t="str">
            <v>Jiří VOLEJNÍK</v>
          </cell>
          <cell r="H32" t="str">
            <v>Brloh</v>
          </cell>
          <cell r="I32">
            <v>0</v>
          </cell>
          <cell r="J32">
            <v>17.32</v>
          </cell>
          <cell r="K32">
            <v>99.99</v>
          </cell>
          <cell r="L32">
            <v>17.32</v>
          </cell>
          <cell r="N32">
            <v>17.32</v>
          </cell>
          <cell r="O32">
            <v>99.99</v>
          </cell>
          <cell r="P32">
            <v>17.32</v>
          </cell>
          <cell r="Q32">
            <v>99.99</v>
          </cell>
          <cell r="R32">
            <v>17.3209999</v>
          </cell>
        </row>
        <row r="33">
          <cell r="G33" t="str">
            <v>Josef BAŘINKA</v>
          </cell>
          <cell r="H33" t="str">
            <v>Brumov</v>
          </cell>
          <cell r="I33">
            <v>0</v>
          </cell>
          <cell r="J33">
            <v>19.170000000000002</v>
          </cell>
          <cell r="K33">
            <v>99.99</v>
          </cell>
          <cell r="L33">
            <v>19.170000000000002</v>
          </cell>
          <cell r="N33">
            <v>19.170000000000002</v>
          </cell>
          <cell r="O33">
            <v>99.99</v>
          </cell>
          <cell r="P33">
            <v>19.170000000000002</v>
          </cell>
          <cell r="Q33">
            <v>99.99</v>
          </cell>
          <cell r="R33">
            <v>19.170999900000002</v>
          </cell>
        </row>
        <row r="34">
          <cell r="G34" t="str">
            <v>Josef KOZEL</v>
          </cell>
          <cell r="H34" t="str">
            <v>HZS Pardubického kraje</v>
          </cell>
          <cell r="I34">
            <v>0</v>
          </cell>
          <cell r="J34">
            <v>17.96</v>
          </cell>
          <cell r="K34">
            <v>17.54</v>
          </cell>
          <cell r="L34">
            <v>17.54</v>
          </cell>
          <cell r="N34">
            <v>17.96</v>
          </cell>
          <cell r="O34">
            <v>17.54</v>
          </cell>
          <cell r="P34">
            <v>17.54</v>
          </cell>
          <cell r="Q34">
            <v>17.96</v>
          </cell>
          <cell r="R34">
            <v>17.540179599999998</v>
          </cell>
        </row>
        <row r="35">
          <cell r="G35" t="str">
            <v>Josef MLÁDEK</v>
          </cell>
          <cell r="H35" t="str">
            <v>Jablonec nad Jizerou</v>
          </cell>
          <cell r="I35">
            <v>0</v>
          </cell>
          <cell r="J35">
            <v>16.32</v>
          </cell>
          <cell r="K35">
            <v>16.02</v>
          </cell>
          <cell r="L35">
            <v>16.02</v>
          </cell>
          <cell r="N35">
            <v>16.32</v>
          </cell>
          <cell r="O35">
            <v>16.02</v>
          </cell>
          <cell r="P35">
            <v>16.02</v>
          </cell>
          <cell r="Q35">
            <v>16.32</v>
          </cell>
          <cell r="R35">
            <v>16.020163199999999</v>
          </cell>
        </row>
        <row r="36">
          <cell r="G36" t="str">
            <v>Josef ŽLEBEK</v>
          </cell>
          <cell r="H36" t="str">
            <v>Ostrava-Muglinov</v>
          </cell>
          <cell r="I36" t="e">
            <v>#N/A</v>
          </cell>
          <cell r="J36">
            <v>18.38</v>
          </cell>
          <cell r="K36">
            <v>32.090000000000003</v>
          </cell>
          <cell r="L36">
            <v>18.38</v>
          </cell>
          <cell r="N36">
            <v>18.38</v>
          </cell>
          <cell r="O36">
            <v>32.090000000000003</v>
          </cell>
          <cell r="P36">
            <v>18.38</v>
          </cell>
          <cell r="Q36">
            <v>32.090000000000003</v>
          </cell>
          <cell r="R36">
            <v>18.380320899999997</v>
          </cell>
        </row>
        <row r="37">
          <cell r="G37" t="str">
            <v>Juraj HRENÁK</v>
          </cell>
          <cell r="H37" t="str">
            <v>Podhorie SVK</v>
          </cell>
          <cell r="I37">
            <v>0</v>
          </cell>
          <cell r="J37">
            <v>23.06</v>
          </cell>
          <cell r="K37">
            <v>21.74</v>
          </cell>
          <cell r="L37">
            <v>21.74</v>
          </cell>
          <cell r="N37">
            <v>23.06</v>
          </cell>
          <cell r="O37">
            <v>21.74</v>
          </cell>
          <cell r="P37">
            <v>21.74</v>
          </cell>
          <cell r="Q37">
            <v>23.06</v>
          </cell>
          <cell r="R37">
            <v>21.740230599999997</v>
          </cell>
        </row>
        <row r="38">
          <cell r="G38" t="str">
            <v>Lukáš FIURÁŠEK</v>
          </cell>
          <cell r="H38" t="str">
            <v>HZS DEZA Valašské Meziříčí</v>
          </cell>
          <cell r="I38">
            <v>0</v>
          </cell>
          <cell r="J38">
            <v>99.99</v>
          </cell>
          <cell r="K38">
            <v>17.53</v>
          </cell>
          <cell r="L38">
            <v>17.53</v>
          </cell>
          <cell r="N38">
            <v>99.99</v>
          </cell>
          <cell r="O38">
            <v>17.53</v>
          </cell>
          <cell r="P38">
            <v>17.53</v>
          </cell>
          <cell r="Q38">
            <v>99.99</v>
          </cell>
          <cell r="R38">
            <v>17.530999900000001</v>
          </cell>
        </row>
        <row r="39">
          <cell r="G39" t="str">
            <v>Lukáš FLACH</v>
          </cell>
          <cell r="H39" t="str">
            <v>HZS Pardubického kraje</v>
          </cell>
          <cell r="I39">
            <v>0</v>
          </cell>
          <cell r="J39">
            <v>17.010000000000002</v>
          </cell>
          <cell r="K39">
            <v>16.86</v>
          </cell>
          <cell r="L39">
            <v>16.86</v>
          </cell>
          <cell r="N39">
            <v>17.010000000000002</v>
          </cell>
          <cell r="O39">
            <v>16.86</v>
          </cell>
          <cell r="P39">
            <v>16.86</v>
          </cell>
          <cell r="Q39">
            <v>17.010000000000002</v>
          </cell>
          <cell r="R39">
            <v>16.860170099999998</v>
          </cell>
        </row>
        <row r="40">
          <cell r="G40" t="str">
            <v>Lukáš HONS</v>
          </cell>
          <cell r="H40" t="str">
            <v>HZS Kraje Vysočina</v>
          </cell>
          <cell r="I40">
            <v>0</v>
          </cell>
          <cell r="J40">
            <v>17.989999999999998</v>
          </cell>
          <cell r="K40">
            <v>99.99</v>
          </cell>
          <cell r="L40">
            <v>17.989999999999998</v>
          </cell>
          <cell r="N40">
            <v>17.989999999999998</v>
          </cell>
          <cell r="O40">
            <v>99.99</v>
          </cell>
          <cell r="P40">
            <v>17.989999999999998</v>
          </cell>
          <cell r="Q40">
            <v>99.99</v>
          </cell>
          <cell r="R40">
            <v>17.990999899999998</v>
          </cell>
        </row>
        <row r="41">
          <cell r="G41" t="str">
            <v>Lukáš KROUPA</v>
          </cell>
          <cell r="H41" t="str">
            <v>Kvasiny B</v>
          </cell>
          <cell r="I41">
            <v>0</v>
          </cell>
          <cell r="J41">
            <v>16.07</v>
          </cell>
          <cell r="K41">
            <v>15.5</v>
          </cell>
          <cell r="L41">
            <v>15.5</v>
          </cell>
          <cell r="N41">
            <v>16.07</v>
          </cell>
          <cell r="O41">
            <v>15.5</v>
          </cell>
          <cell r="P41">
            <v>15.5</v>
          </cell>
          <cell r="Q41">
            <v>16.07</v>
          </cell>
          <cell r="R41">
            <v>15.5001607</v>
          </cell>
        </row>
        <row r="42">
          <cell r="G42" t="str">
            <v>Lukáš LESÁK</v>
          </cell>
          <cell r="H42" t="str">
            <v>Býškovice</v>
          </cell>
          <cell r="I42" t="e">
            <v>#N/A</v>
          </cell>
          <cell r="J42">
            <v>99.99</v>
          </cell>
          <cell r="K42">
            <v>99.99</v>
          </cell>
          <cell r="L42">
            <v>99.99</v>
          </cell>
          <cell r="N42">
            <v>99.99</v>
          </cell>
          <cell r="O42">
            <v>99.99</v>
          </cell>
          <cell r="P42">
            <v>99.99</v>
          </cell>
          <cell r="Q42">
            <v>99.99</v>
          </cell>
          <cell r="R42">
            <v>99.990999899999991</v>
          </cell>
        </row>
        <row r="43">
          <cell r="G43" t="str">
            <v>Lukáš MÍKA</v>
          </cell>
          <cell r="H43" t="str">
            <v>Jetřichovec</v>
          </cell>
          <cell r="I43">
            <v>0</v>
          </cell>
          <cell r="J43">
            <v>17.07</v>
          </cell>
          <cell r="K43">
            <v>99.99</v>
          </cell>
          <cell r="L43">
            <v>17.07</v>
          </cell>
          <cell r="N43">
            <v>17.07</v>
          </cell>
          <cell r="O43">
            <v>99.99</v>
          </cell>
          <cell r="P43">
            <v>17.07</v>
          </cell>
          <cell r="Q43">
            <v>99.99</v>
          </cell>
          <cell r="R43">
            <v>17.0709999</v>
          </cell>
        </row>
        <row r="44">
          <cell r="G44" t="str">
            <v>Lukáš RICHTER</v>
          </cell>
          <cell r="H44" t="str">
            <v>Mlékosrby</v>
          </cell>
          <cell r="I44">
            <v>0</v>
          </cell>
          <cell r="J44">
            <v>26.02</v>
          </cell>
          <cell r="K44">
            <v>99.99</v>
          </cell>
          <cell r="L44">
            <v>26.02</v>
          </cell>
          <cell r="N44">
            <v>26.02</v>
          </cell>
          <cell r="O44">
            <v>99.99</v>
          </cell>
          <cell r="P44">
            <v>26.02</v>
          </cell>
          <cell r="Q44">
            <v>99.99</v>
          </cell>
          <cell r="R44">
            <v>26.0209999</v>
          </cell>
        </row>
        <row r="45">
          <cell r="G45" t="str">
            <v>Marek KOUTNÝ</v>
          </cell>
          <cell r="H45" t="str">
            <v>Trusovice</v>
          </cell>
          <cell r="I45">
            <v>0</v>
          </cell>
          <cell r="J45">
            <v>23.38</v>
          </cell>
          <cell r="K45">
            <v>21.24</v>
          </cell>
          <cell r="L45">
            <v>21.24</v>
          </cell>
          <cell r="N45">
            <v>23.38</v>
          </cell>
          <cell r="O45">
            <v>21.24</v>
          </cell>
          <cell r="P45">
            <v>21.24</v>
          </cell>
          <cell r="Q45">
            <v>23.38</v>
          </cell>
          <cell r="R45">
            <v>21.240233799999999</v>
          </cell>
        </row>
        <row r="46">
          <cell r="G46" t="str">
            <v>Marek PEŠTÁL</v>
          </cell>
          <cell r="H46" t="str">
            <v>Budíkovice</v>
          </cell>
          <cell r="I46">
            <v>0</v>
          </cell>
          <cell r="J46">
            <v>18.309999999999999</v>
          </cell>
          <cell r="K46">
            <v>17.55</v>
          </cell>
          <cell r="L46">
            <v>17.55</v>
          </cell>
          <cell r="N46">
            <v>18.309999999999999</v>
          </cell>
          <cell r="O46">
            <v>17.55</v>
          </cell>
          <cell r="P46">
            <v>17.55</v>
          </cell>
          <cell r="Q46">
            <v>18.309999999999999</v>
          </cell>
          <cell r="R46">
            <v>17.550183100000002</v>
          </cell>
        </row>
        <row r="47">
          <cell r="G47" t="str">
            <v>Marek ŠEBEST</v>
          </cell>
          <cell r="H47" t="str">
            <v>Vikartovce</v>
          </cell>
          <cell r="I47">
            <v>0</v>
          </cell>
          <cell r="J47">
            <v>22.7</v>
          </cell>
          <cell r="K47">
            <v>99.99</v>
          </cell>
          <cell r="L47">
            <v>22.7</v>
          </cell>
          <cell r="N47">
            <v>22.7</v>
          </cell>
          <cell r="O47">
            <v>99.99</v>
          </cell>
          <cell r="P47">
            <v>22.7</v>
          </cell>
          <cell r="Q47">
            <v>99.99</v>
          </cell>
          <cell r="R47">
            <v>22.700999899999999</v>
          </cell>
        </row>
        <row r="48">
          <cell r="G48" t="str">
            <v>Marek ŠVEC</v>
          </cell>
          <cell r="H48" t="str">
            <v>HZS Praha</v>
          </cell>
          <cell r="I48">
            <v>0</v>
          </cell>
          <cell r="J48">
            <v>27.8</v>
          </cell>
          <cell r="K48">
            <v>17.920000000000002</v>
          </cell>
          <cell r="L48">
            <v>17.920000000000002</v>
          </cell>
          <cell r="N48">
            <v>27.8</v>
          </cell>
          <cell r="O48">
            <v>17.920000000000002</v>
          </cell>
          <cell r="P48">
            <v>17.920000000000002</v>
          </cell>
          <cell r="Q48">
            <v>27.8</v>
          </cell>
          <cell r="R48">
            <v>17.920278000000003</v>
          </cell>
        </row>
        <row r="49">
          <cell r="G49" t="str">
            <v>Marián FRANCÚZ</v>
          </cell>
          <cell r="H49" t="str">
            <v>HZS Praha</v>
          </cell>
          <cell r="I49">
            <v>0</v>
          </cell>
          <cell r="J49">
            <v>99.99</v>
          </cell>
          <cell r="K49">
            <v>99.99</v>
          </cell>
          <cell r="L49">
            <v>99.99</v>
          </cell>
          <cell r="N49">
            <v>99.99</v>
          </cell>
          <cell r="O49">
            <v>99.99</v>
          </cell>
          <cell r="P49">
            <v>99.99</v>
          </cell>
          <cell r="Q49">
            <v>99.99</v>
          </cell>
          <cell r="R49">
            <v>99.990999899999991</v>
          </cell>
        </row>
        <row r="50">
          <cell r="G50" t="str">
            <v>Marián RERKO</v>
          </cell>
          <cell r="H50" t="str">
            <v>Poprad</v>
          </cell>
          <cell r="I50">
            <v>0</v>
          </cell>
          <cell r="J50">
            <v>17.07</v>
          </cell>
          <cell r="K50">
            <v>16.61</v>
          </cell>
          <cell r="L50">
            <v>16.61</v>
          </cell>
          <cell r="N50">
            <v>17.07</v>
          </cell>
          <cell r="O50">
            <v>16.61</v>
          </cell>
          <cell r="P50">
            <v>16.61</v>
          </cell>
          <cell r="Q50">
            <v>17.07</v>
          </cell>
          <cell r="R50">
            <v>16.610170700000001</v>
          </cell>
        </row>
        <row r="51">
          <cell r="G51" t="str">
            <v>Martin BŘENEK</v>
          </cell>
          <cell r="H51" t="str">
            <v>HZS Jihomoravského kraje</v>
          </cell>
          <cell r="I51">
            <v>0</v>
          </cell>
          <cell r="J51">
            <v>17.28</v>
          </cell>
          <cell r="K51">
            <v>16.93</v>
          </cell>
          <cell r="L51">
            <v>16.93</v>
          </cell>
          <cell r="N51">
            <v>17.28</v>
          </cell>
          <cell r="O51">
            <v>16.93</v>
          </cell>
          <cell r="P51">
            <v>16.93</v>
          </cell>
          <cell r="Q51">
            <v>17.28</v>
          </cell>
          <cell r="R51">
            <v>16.930172800000001</v>
          </cell>
        </row>
        <row r="52">
          <cell r="G52" t="str">
            <v>Martin KUČERA</v>
          </cell>
          <cell r="H52" t="str">
            <v>Bořitov</v>
          </cell>
          <cell r="I52">
            <v>0</v>
          </cell>
          <cell r="J52">
            <v>18.93</v>
          </cell>
          <cell r="K52">
            <v>99.99</v>
          </cell>
          <cell r="L52">
            <v>18.93</v>
          </cell>
          <cell r="N52">
            <v>18.93</v>
          </cell>
          <cell r="O52">
            <v>99.99</v>
          </cell>
          <cell r="P52">
            <v>18.93</v>
          </cell>
          <cell r="Q52">
            <v>99.99</v>
          </cell>
          <cell r="R52">
            <v>18.9309999</v>
          </cell>
        </row>
        <row r="53">
          <cell r="G53" t="str">
            <v>Martin KULHAVÝ</v>
          </cell>
          <cell r="H53" t="str">
            <v>HZS Libereckého kraje</v>
          </cell>
          <cell r="I53" t="e">
            <v>#N/A</v>
          </cell>
          <cell r="J53">
            <v>18.21</v>
          </cell>
          <cell r="K53">
            <v>17.579999999999998</v>
          </cell>
          <cell r="L53">
            <v>17.579999999999998</v>
          </cell>
          <cell r="N53">
            <v>18.21</v>
          </cell>
          <cell r="O53">
            <v>17.579999999999998</v>
          </cell>
          <cell r="P53">
            <v>17.579999999999998</v>
          </cell>
          <cell r="Q53">
            <v>18.21</v>
          </cell>
          <cell r="R53">
            <v>17.580182099999998</v>
          </cell>
        </row>
        <row r="54">
          <cell r="G54" t="str">
            <v>Martin KYNĚRA</v>
          </cell>
          <cell r="H54" t="str">
            <v>Mistřín</v>
          </cell>
          <cell r="I54" t="e">
            <v>#N/A</v>
          </cell>
          <cell r="J54">
            <v>20.14</v>
          </cell>
          <cell r="K54">
            <v>18.170000000000002</v>
          </cell>
          <cell r="L54">
            <v>18.170000000000002</v>
          </cell>
          <cell r="N54">
            <v>20.14</v>
          </cell>
          <cell r="O54">
            <v>18.170000000000002</v>
          </cell>
          <cell r="P54">
            <v>18.170000000000002</v>
          </cell>
          <cell r="Q54">
            <v>20.14</v>
          </cell>
          <cell r="R54">
            <v>18.170201400000003</v>
          </cell>
        </row>
        <row r="55">
          <cell r="G55" t="str">
            <v>Martin LIDMILA</v>
          </cell>
          <cell r="H55" t="str">
            <v>Zbožnov</v>
          </cell>
          <cell r="I55">
            <v>0</v>
          </cell>
          <cell r="J55">
            <v>16.18</v>
          </cell>
          <cell r="K55">
            <v>99.99</v>
          </cell>
          <cell r="L55">
            <v>16.18</v>
          </cell>
          <cell r="N55">
            <v>16.18</v>
          </cell>
          <cell r="O55">
            <v>99.99</v>
          </cell>
          <cell r="P55">
            <v>16.18</v>
          </cell>
          <cell r="Q55">
            <v>99.99</v>
          </cell>
          <cell r="R55">
            <v>16.1809999</v>
          </cell>
        </row>
        <row r="56">
          <cell r="G56" t="str">
            <v>Martin ROHÁČ</v>
          </cell>
          <cell r="H56" t="str">
            <v>HZS Plzeňského kraje</v>
          </cell>
          <cell r="I56">
            <v>0</v>
          </cell>
          <cell r="J56">
            <v>20.7</v>
          </cell>
          <cell r="K56">
            <v>17.760000000000002</v>
          </cell>
          <cell r="L56">
            <v>17.760000000000002</v>
          </cell>
          <cell r="N56">
            <v>20.7</v>
          </cell>
          <cell r="O56">
            <v>17.760000000000002</v>
          </cell>
          <cell r="P56">
            <v>17.760000000000002</v>
          </cell>
          <cell r="Q56">
            <v>20.7</v>
          </cell>
          <cell r="R56">
            <v>17.760207000000001</v>
          </cell>
        </row>
        <row r="57">
          <cell r="G57" t="str">
            <v>Matúš SOLTIŠÍK</v>
          </cell>
          <cell r="H57" t="str">
            <v>Poprad</v>
          </cell>
          <cell r="I57">
            <v>0</v>
          </cell>
          <cell r="J57">
            <v>19.989999999999998</v>
          </cell>
          <cell r="K57">
            <v>18.559999999999999</v>
          </cell>
          <cell r="L57">
            <v>18.559999999999999</v>
          </cell>
          <cell r="N57">
            <v>19.989999999999998</v>
          </cell>
          <cell r="O57">
            <v>18.559999999999999</v>
          </cell>
          <cell r="P57">
            <v>18.559999999999999</v>
          </cell>
          <cell r="Q57">
            <v>19.989999999999998</v>
          </cell>
          <cell r="R57">
            <v>18.560199899999997</v>
          </cell>
        </row>
        <row r="58">
          <cell r="G58" t="str">
            <v>Michal BULÍN</v>
          </cell>
          <cell r="H58" t="str">
            <v>HZS Plzeňského kraje</v>
          </cell>
          <cell r="I58">
            <v>0</v>
          </cell>
          <cell r="J58">
            <v>22.75</v>
          </cell>
          <cell r="K58">
            <v>17.21</v>
          </cell>
          <cell r="L58">
            <v>17.21</v>
          </cell>
          <cell r="N58">
            <v>22.75</v>
          </cell>
          <cell r="O58">
            <v>17.21</v>
          </cell>
          <cell r="P58">
            <v>17.21</v>
          </cell>
          <cell r="Q58">
            <v>22.75</v>
          </cell>
          <cell r="R58">
            <v>17.210227500000002</v>
          </cell>
        </row>
        <row r="59">
          <cell r="G59" t="str">
            <v>Michal FRIČ</v>
          </cell>
          <cell r="H59" t="str">
            <v>Ostrava-Třebovice</v>
          </cell>
          <cell r="I59">
            <v>0</v>
          </cell>
          <cell r="J59">
            <v>19.350000000000001</v>
          </cell>
          <cell r="K59">
            <v>99.99</v>
          </cell>
          <cell r="L59">
            <v>19.350000000000001</v>
          </cell>
          <cell r="N59">
            <v>19.350000000000001</v>
          </cell>
          <cell r="O59">
            <v>99.99</v>
          </cell>
          <cell r="P59">
            <v>19.350000000000001</v>
          </cell>
          <cell r="Q59">
            <v>99.99</v>
          </cell>
          <cell r="R59">
            <v>19.350999900000001</v>
          </cell>
        </row>
        <row r="60">
          <cell r="G60" t="str">
            <v>Milan NETRVAL</v>
          </cell>
          <cell r="H60" t="str">
            <v>HZS Plzeňského kraje</v>
          </cell>
          <cell r="I60">
            <v>0</v>
          </cell>
          <cell r="J60">
            <v>99.99</v>
          </cell>
          <cell r="K60">
            <v>99.99</v>
          </cell>
          <cell r="L60">
            <v>99.99</v>
          </cell>
          <cell r="N60">
            <v>99.99</v>
          </cell>
          <cell r="O60">
            <v>99.99</v>
          </cell>
          <cell r="P60">
            <v>99.99</v>
          </cell>
          <cell r="Q60">
            <v>99.99</v>
          </cell>
          <cell r="R60">
            <v>99.990999899999991</v>
          </cell>
        </row>
        <row r="61">
          <cell r="G61" t="str">
            <v>Miroslav ARVAI</v>
          </cell>
          <cell r="H61" t="str">
            <v>HZS DEZA Valašské Meziříčí</v>
          </cell>
          <cell r="I61">
            <v>0</v>
          </cell>
          <cell r="J61">
            <v>18.16</v>
          </cell>
          <cell r="K61">
            <v>99.99</v>
          </cell>
          <cell r="L61">
            <v>18.16</v>
          </cell>
          <cell r="N61">
            <v>18.16</v>
          </cell>
          <cell r="O61">
            <v>99.99</v>
          </cell>
          <cell r="P61">
            <v>18.16</v>
          </cell>
          <cell r="Q61">
            <v>99.99</v>
          </cell>
          <cell r="R61">
            <v>18.1609999</v>
          </cell>
        </row>
        <row r="62">
          <cell r="G62" t="str">
            <v>Miroslav MAREČEK</v>
          </cell>
          <cell r="H62" t="str">
            <v>Bílá Třemešná</v>
          </cell>
          <cell r="I62">
            <v>0</v>
          </cell>
          <cell r="J62">
            <v>17.16</v>
          </cell>
          <cell r="K62">
            <v>99.99</v>
          </cell>
          <cell r="L62">
            <v>17.16</v>
          </cell>
          <cell r="N62">
            <v>17.16</v>
          </cell>
          <cell r="O62">
            <v>99.99</v>
          </cell>
          <cell r="P62">
            <v>17.16</v>
          </cell>
          <cell r="Q62">
            <v>99.99</v>
          </cell>
          <cell r="R62">
            <v>17.1609999</v>
          </cell>
        </row>
        <row r="63">
          <cell r="G63" t="str">
            <v>Miroslav ŠARY</v>
          </cell>
          <cell r="H63" t="str">
            <v>Poprad</v>
          </cell>
          <cell r="I63">
            <v>0</v>
          </cell>
          <cell r="J63">
            <v>99.99</v>
          </cell>
          <cell r="K63">
            <v>99.99</v>
          </cell>
          <cell r="L63">
            <v>99.99</v>
          </cell>
          <cell r="N63">
            <v>99.99</v>
          </cell>
          <cell r="O63">
            <v>99.99</v>
          </cell>
          <cell r="P63">
            <v>99.99</v>
          </cell>
          <cell r="Q63">
            <v>99.99</v>
          </cell>
          <cell r="R63">
            <v>99.990999899999991</v>
          </cell>
        </row>
        <row r="64">
          <cell r="G64" t="str">
            <v>Ondřej KAHÁNEK</v>
          </cell>
          <cell r="H64" t="str">
            <v>Závišice</v>
          </cell>
          <cell r="I64">
            <v>0</v>
          </cell>
          <cell r="J64">
            <v>99.99</v>
          </cell>
          <cell r="K64">
            <v>16.829999999999998</v>
          </cell>
          <cell r="L64">
            <v>16.829999999999998</v>
          </cell>
          <cell r="N64">
            <v>99.99</v>
          </cell>
          <cell r="O64">
            <v>16.829999999999998</v>
          </cell>
          <cell r="P64">
            <v>16.829999999999998</v>
          </cell>
          <cell r="Q64">
            <v>99.99</v>
          </cell>
          <cell r="R64">
            <v>16.830999899999998</v>
          </cell>
        </row>
        <row r="65">
          <cell r="G65" t="str">
            <v>Patrik KLIGL</v>
          </cell>
          <cell r="H65" t="str">
            <v>HZS Královéhradeckého kraje</v>
          </cell>
          <cell r="I65">
            <v>0</v>
          </cell>
          <cell r="J65">
            <v>18.649999999999999</v>
          </cell>
          <cell r="K65">
            <v>16.34</v>
          </cell>
          <cell r="L65">
            <v>16.34</v>
          </cell>
          <cell r="N65">
            <v>18.649999999999999</v>
          </cell>
          <cell r="O65">
            <v>16.34</v>
          </cell>
          <cell r="P65">
            <v>16.34</v>
          </cell>
          <cell r="Q65">
            <v>18.649999999999999</v>
          </cell>
          <cell r="R65">
            <v>16.340186500000002</v>
          </cell>
        </row>
        <row r="66">
          <cell r="G66" t="str">
            <v>Patrik LINHART</v>
          </cell>
          <cell r="H66" t="str">
            <v>Hajnice</v>
          </cell>
          <cell r="I66">
            <v>0</v>
          </cell>
          <cell r="J66">
            <v>20.97</v>
          </cell>
          <cell r="K66">
            <v>16.97</v>
          </cell>
          <cell r="L66">
            <v>16.97</v>
          </cell>
          <cell r="N66">
            <v>20.97</v>
          </cell>
          <cell r="O66">
            <v>16.97</v>
          </cell>
          <cell r="P66">
            <v>16.97</v>
          </cell>
          <cell r="Q66">
            <v>20.97</v>
          </cell>
          <cell r="R66">
            <v>16.970209699999998</v>
          </cell>
        </row>
        <row r="67">
          <cell r="G67" t="str">
            <v>Patrik PEJZL</v>
          </cell>
          <cell r="H67" t="str">
            <v>Dobrá</v>
          </cell>
          <cell r="I67">
            <v>0</v>
          </cell>
          <cell r="J67">
            <v>18.850000000000001</v>
          </cell>
          <cell r="K67">
            <v>99.99</v>
          </cell>
          <cell r="L67">
            <v>18.850000000000001</v>
          </cell>
          <cell r="N67">
            <v>18.850000000000001</v>
          </cell>
          <cell r="O67">
            <v>99.99</v>
          </cell>
          <cell r="P67">
            <v>18.850000000000001</v>
          </cell>
          <cell r="Q67">
            <v>99.99</v>
          </cell>
          <cell r="R67">
            <v>18.850999900000001</v>
          </cell>
        </row>
        <row r="68">
          <cell r="G68" t="str">
            <v>Pavel KRPEC</v>
          </cell>
          <cell r="H68" t="str">
            <v>HZS Moravskoslezského kraje</v>
          </cell>
          <cell r="I68">
            <v>0</v>
          </cell>
          <cell r="J68">
            <v>99.99</v>
          </cell>
          <cell r="K68">
            <v>99.99</v>
          </cell>
          <cell r="L68">
            <v>99.99</v>
          </cell>
          <cell r="N68">
            <v>99.99</v>
          </cell>
          <cell r="O68">
            <v>99.99</v>
          </cell>
          <cell r="P68">
            <v>99.99</v>
          </cell>
          <cell r="Q68">
            <v>99.99</v>
          </cell>
          <cell r="R68">
            <v>99.990999899999991</v>
          </cell>
        </row>
        <row r="69">
          <cell r="G69" t="str">
            <v>Pavel PETROVIČ</v>
          </cell>
          <cell r="H69" t="str">
            <v>HZS Praha</v>
          </cell>
          <cell r="I69">
            <v>0</v>
          </cell>
          <cell r="J69">
            <v>99.99</v>
          </cell>
          <cell r="K69">
            <v>20.76</v>
          </cell>
          <cell r="L69">
            <v>20.76</v>
          </cell>
          <cell r="N69">
            <v>99.99</v>
          </cell>
          <cell r="O69">
            <v>20.76</v>
          </cell>
          <cell r="P69">
            <v>20.76</v>
          </cell>
          <cell r="Q69">
            <v>99.99</v>
          </cell>
          <cell r="R69">
            <v>20.760999900000002</v>
          </cell>
        </row>
        <row r="70">
          <cell r="G70" t="str">
            <v>Peter VITKO</v>
          </cell>
          <cell r="H70" t="str">
            <v>Poprad</v>
          </cell>
          <cell r="I70">
            <v>0</v>
          </cell>
          <cell r="J70">
            <v>99.99</v>
          </cell>
          <cell r="K70">
            <v>99.99</v>
          </cell>
          <cell r="L70">
            <v>99.99</v>
          </cell>
          <cell r="N70">
            <v>99.99</v>
          </cell>
          <cell r="O70">
            <v>99.99</v>
          </cell>
          <cell r="P70">
            <v>99.99</v>
          </cell>
          <cell r="Q70">
            <v>99.99</v>
          </cell>
          <cell r="R70">
            <v>99.990999899999991</v>
          </cell>
        </row>
        <row r="71">
          <cell r="G71" t="str">
            <v>Petr KORÁBEČNÝ</v>
          </cell>
          <cell r="H71" t="str">
            <v>HZS DEZA Valašské Meziříčí</v>
          </cell>
          <cell r="I71">
            <v>0</v>
          </cell>
          <cell r="J71">
            <v>20.32</v>
          </cell>
          <cell r="K71">
            <v>17.14</v>
          </cell>
          <cell r="L71">
            <v>17.14</v>
          </cell>
          <cell r="N71">
            <v>20.32</v>
          </cell>
          <cell r="O71">
            <v>17.14</v>
          </cell>
          <cell r="P71">
            <v>17.14</v>
          </cell>
          <cell r="Q71">
            <v>20.32</v>
          </cell>
          <cell r="R71">
            <v>17.140203200000002</v>
          </cell>
        </row>
        <row r="72">
          <cell r="G72" t="str">
            <v>Petr MARADA</v>
          </cell>
          <cell r="H72" t="str">
            <v>Mistřín</v>
          </cell>
          <cell r="I72" t="e">
            <v>#N/A</v>
          </cell>
          <cell r="J72">
            <v>18.739999999999998</v>
          </cell>
          <cell r="K72">
            <v>99.99</v>
          </cell>
          <cell r="L72">
            <v>18.739999999999998</v>
          </cell>
          <cell r="N72">
            <v>18.739999999999998</v>
          </cell>
          <cell r="O72">
            <v>99.99</v>
          </cell>
          <cell r="P72">
            <v>18.739999999999998</v>
          </cell>
          <cell r="Q72">
            <v>99.99</v>
          </cell>
          <cell r="R72">
            <v>18.740999899999998</v>
          </cell>
        </row>
        <row r="73">
          <cell r="G73" t="str">
            <v>Petr VACULÍN</v>
          </cell>
          <cell r="H73" t="str">
            <v>HZS Zlínského kraje</v>
          </cell>
          <cell r="I73">
            <v>0</v>
          </cell>
          <cell r="J73">
            <v>99.99</v>
          </cell>
          <cell r="K73">
            <v>99.99</v>
          </cell>
          <cell r="L73">
            <v>99.99</v>
          </cell>
          <cell r="N73">
            <v>99.99</v>
          </cell>
          <cell r="O73">
            <v>99.99</v>
          </cell>
          <cell r="P73">
            <v>99.99</v>
          </cell>
          <cell r="Q73">
            <v>99.99</v>
          </cell>
          <cell r="R73">
            <v>99.990999899999991</v>
          </cell>
        </row>
        <row r="74">
          <cell r="G74" t="str">
            <v>Petr VAŠULKA</v>
          </cell>
          <cell r="H74" t="str">
            <v>Mistřín</v>
          </cell>
          <cell r="I74" t="e">
            <v>#N/A</v>
          </cell>
          <cell r="J74">
            <v>18.23</v>
          </cell>
          <cell r="K74">
            <v>18.600000000000001</v>
          </cell>
          <cell r="L74">
            <v>18.23</v>
          </cell>
          <cell r="N74">
            <v>18.23</v>
          </cell>
          <cell r="O74">
            <v>18.600000000000001</v>
          </cell>
          <cell r="P74">
            <v>18.23</v>
          </cell>
          <cell r="Q74">
            <v>18.600000000000001</v>
          </cell>
          <cell r="R74">
            <v>18.230186</v>
          </cell>
        </row>
        <row r="75">
          <cell r="G75" t="str">
            <v>Petr ZETEK</v>
          </cell>
          <cell r="H75" t="str">
            <v>Úvaly</v>
          </cell>
          <cell r="I75">
            <v>0</v>
          </cell>
          <cell r="J75">
            <v>17.41</v>
          </cell>
          <cell r="K75">
            <v>16.940000000000001</v>
          </cell>
          <cell r="L75">
            <v>16.940000000000001</v>
          </cell>
          <cell r="N75">
            <v>17.41</v>
          </cell>
          <cell r="O75">
            <v>16.940000000000001</v>
          </cell>
          <cell r="P75">
            <v>16.940000000000001</v>
          </cell>
          <cell r="Q75">
            <v>17.41</v>
          </cell>
          <cell r="R75">
            <v>16.9401741</v>
          </cell>
        </row>
        <row r="76">
          <cell r="G76" t="str">
            <v>Prokop KASAL</v>
          </cell>
          <cell r="H76" t="str">
            <v>Dobrá</v>
          </cell>
          <cell r="I76">
            <v>0</v>
          </cell>
          <cell r="J76">
            <v>31.43</v>
          </cell>
          <cell r="K76">
            <v>99.99</v>
          </cell>
          <cell r="L76">
            <v>31.43</v>
          </cell>
          <cell r="N76">
            <v>31.43</v>
          </cell>
          <cell r="O76">
            <v>99.99</v>
          </cell>
          <cell r="P76">
            <v>31.43</v>
          </cell>
          <cell r="Q76">
            <v>99.99</v>
          </cell>
          <cell r="R76">
            <v>31.4309999</v>
          </cell>
        </row>
        <row r="77">
          <cell r="G77" t="str">
            <v>Radek ŠUBA</v>
          </cell>
          <cell r="H77" t="str">
            <v>HZS Zlínského kraje</v>
          </cell>
          <cell r="I77">
            <v>0</v>
          </cell>
          <cell r="J77">
            <v>99.99</v>
          </cell>
          <cell r="K77">
            <v>16.48</v>
          </cell>
          <cell r="L77">
            <v>16.48</v>
          </cell>
          <cell r="N77">
            <v>99.99</v>
          </cell>
          <cell r="O77">
            <v>16.48</v>
          </cell>
          <cell r="P77">
            <v>16.48</v>
          </cell>
          <cell r="Q77">
            <v>99.99</v>
          </cell>
          <cell r="R77">
            <v>16.4809999</v>
          </cell>
        </row>
        <row r="78">
          <cell r="G78" t="str">
            <v>Radim KNOTEK</v>
          </cell>
          <cell r="H78" t="str">
            <v>Střezimíř</v>
          </cell>
          <cell r="I78">
            <v>0</v>
          </cell>
          <cell r="J78">
            <v>99.99</v>
          </cell>
          <cell r="K78">
            <v>17.760000000000002</v>
          </cell>
          <cell r="L78">
            <v>17.760000000000002</v>
          </cell>
          <cell r="N78">
            <v>99.99</v>
          </cell>
          <cell r="O78">
            <v>17.760000000000002</v>
          </cell>
          <cell r="P78">
            <v>17.760000000000002</v>
          </cell>
          <cell r="Q78">
            <v>99.99</v>
          </cell>
          <cell r="R78">
            <v>17.760999900000002</v>
          </cell>
        </row>
        <row r="79">
          <cell r="G79" t="str">
            <v>Richard BUJNA</v>
          </cell>
          <cell r="H79" t="str">
            <v>Turčianske Teplice</v>
          </cell>
          <cell r="I79">
            <v>0</v>
          </cell>
          <cell r="J79">
            <v>17.7</v>
          </cell>
          <cell r="K79">
            <v>99.99</v>
          </cell>
          <cell r="L79">
            <v>17.7</v>
          </cell>
          <cell r="N79">
            <v>17.7</v>
          </cell>
          <cell r="O79">
            <v>99.99</v>
          </cell>
          <cell r="P79">
            <v>17.7</v>
          </cell>
          <cell r="Q79">
            <v>99.99</v>
          </cell>
          <cell r="R79">
            <v>17.700999899999999</v>
          </cell>
        </row>
        <row r="80">
          <cell r="G80" t="str">
            <v>Richard NAVRÁTIL</v>
          </cell>
          <cell r="H80" t="str">
            <v>Fulnek</v>
          </cell>
          <cell r="I80">
            <v>0</v>
          </cell>
          <cell r="J80">
            <v>18.399999999999999</v>
          </cell>
          <cell r="K80">
            <v>99.99</v>
          </cell>
          <cell r="L80">
            <v>18.399999999999999</v>
          </cell>
          <cell r="N80">
            <v>18.399999999999999</v>
          </cell>
          <cell r="O80">
            <v>99.99</v>
          </cell>
          <cell r="P80">
            <v>18.399999999999999</v>
          </cell>
          <cell r="Q80">
            <v>99.99</v>
          </cell>
          <cell r="R80">
            <v>18.400999899999999</v>
          </cell>
        </row>
        <row r="81">
          <cell r="G81" t="str">
            <v>Richard SVAČINA</v>
          </cell>
          <cell r="H81" t="str">
            <v>Michálkovice</v>
          </cell>
          <cell r="I81">
            <v>0</v>
          </cell>
          <cell r="J81">
            <v>16.61</v>
          </cell>
          <cell r="K81">
            <v>99.99</v>
          </cell>
          <cell r="L81">
            <v>16.61</v>
          </cell>
          <cell r="N81">
            <v>16.61</v>
          </cell>
          <cell r="O81">
            <v>99.99</v>
          </cell>
          <cell r="P81">
            <v>16.61</v>
          </cell>
          <cell r="Q81">
            <v>99.99</v>
          </cell>
          <cell r="R81">
            <v>16.610999899999999</v>
          </cell>
        </row>
        <row r="82">
          <cell r="G82" t="str">
            <v>Stanislav PAULÍČEK</v>
          </cell>
          <cell r="H82" t="str">
            <v>HZS Pardubického kraje</v>
          </cell>
          <cell r="I82">
            <v>0</v>
          </cell>
          <cell r="J82">
            <v>16.84</v>
          </cell>
          <cell r="K82">
            <v>16.43</v>
          </cell>
          <cell r="L82">
            <v>16.43</v>
          </cell>
          <cell r="N82">
            <v>16.84</v>
          </cell>
          <cell r="O82">
            <v>16.43</v>
          </cell>
          <cell r="P82">
            <v>16.43</v>
          </cell>
          <cell r="Q82">
            <v>16.84</v>
          </cell>
          <cell r="R82">
            <v>16.430168399999999</v>
          </cell>
        </row>
        <row r="83">
          <cell r="G83" t="str">
            <v>Štěpán URBAČKA</v>
          </cell>
          <cell r="H83" t="str">
            <v>Ostrava-Muglinov</v>
          </cell>
          <cell r="I83">
            <v>0</v>
          </cell>
          <cell r="J83">
            <v>19.579999999999998</v>
          </cell>
          <cell r="K83">
            <v>25.52</v>
          </cell>
          <cell r="L83">
            <v>19.579999999999998</v>
          </cell>
          <cell r="N83">
            <v>19.579999999999998</v>
          </cell>
          <cell r="O83">
            <v>25.52</v>
          </cell>
          <cell r="P83">
            <v>19.579999999999998</v>
          </cell>
          <cell r="Q83">
            <v>25.52</v>
          </cell>
          <cell r="R83">
            <v>19.5802552</v>
          </cell>
        </row>
        <row r="84">
          <cell r="G84" t="str">
            <v>Tomáš BOROVIČKA</v>
          </cell>
          <cell r="H84" t="str">
            <v>Morkovice</v>
          </cell>
          <cell r="I84" t="e">
            <v>#N/A</v>
          </cell>
          <cell r="J84">
            <v>23.47</v>
          </cell>
          <cell r="K84">
            <v>20.54</v>
          </cell>
          <cell r="L84">
            <v>20.54</v>
          </cell>
          <cell r="N84">
            <v>23.47</v>
          </cell>
          <cell r="O84">
            <v>20.54</v>
          </cell>
          <cell r="P84">
            <v>20.54</v>
          </cell>
          <cell r="Q84">
            <v>23.47</v>
          </cell>
          <cell r="R84">
            <v>20.540234699999999</v>
          </cell>
        </row>
        <row r="85">
          <cell r="G85" t="str">
            <v>Tomáš DANĚK</v>
          </cell>
          <cell r="H85" t="str">
            <v>HZS Praha</v>
          </cell>
          <cell r="I85">
            <v>0</v>
          </cell>
          <cell r="J85">
            <v>17.18</v>
          </cell>
          <cell r="K85">
            <v>99.99</v>
          </cell>
          <cell r="L85">
            <v>17.18</v>
          </cell>
          <cell r="N85">
            <v>17.18</v>
          </cell>
          <cell r="O85">
            <v>99.99</v>
          </cell>
          <cell r="P85">
            <v>17.18</v>
          </cell>
          <cell r="Q85">
            <v>99.99</v>
          </cell>
          <cell r="R85">
            <v>17.1809999</v>
          </cell>
        </row>
        <row r="86">
          <cell r="G86" t="str">
            <v>Tomáš HEIDUK</v>
          </cell>
          <cell r="H86" t="str">
            <v>HZS Moravskoslezského kraje</v>
          </cell>
          <cell r="I86">
            <v>0</v>
          </cell>
          <cell r="J86">
            <v>18.850000000000001</v>
          </cell>
          <cell r="K86">
            <v>99.99</v>
          </cell>
          <cell r="L86">
            <v>18.850000000000001</v>
          </cell>
          <cell r="N86">
            <v>18.850000000000001</v>
          </cell>
          <cell r="O86">
            <v>99.99</v>
          </cell>
          <cell r="P86">
            <v>18.850000000000001</v>
          </cell>
          <cell r="Q86">
            <v>99.99</v>
          </cell>
          <cell r="R86">
            <v>18.850999900000001</v>
          </cell>
        </row>
        <row r="87">
          <cell r="G87" t="str">
            <v>Tomáš ŽUROVEC</v>
          </cell>
          <cell r="H87" t="str">
            <v>Frýdek</v>
          </cell>
          <cell r="I87">
            <v>0</v>
          </cell>
          <cell r="J87">
            <v>26.63</v>
          </cell>
          <cell r="K87">
            <v>20</v>
          </cell>
          <cell r="L87">
            <v>20</v>
          </cell>
          <cell r="N87">
            <v>26.63</v>
          </cell>
          <cell r="O87">
            <v>20</v>
          </cell>
          <cell r="P87">
            <v>20</v>
          </cell>
          <cell r="Q87">
            <v>26.63</v>
          </cell>
          <cell r="R87">
            <v>20.0002663</v>
          </cell>
        </row>
        <row r="88">
          <cell r="G88" t="str">
            <v>Václav BAŘINKA</v>
          </cell>
          <cell r="H88" t="str">
            <v>Brumov</v>
          </cell>
          <cell r="I88">
            <v>0</v>
          </cell>
          <cell r="J88">
            <v>18.329999999999998</v>
          </cell>
          <cell r="K88">
            <v>17.96</v>
          </cell>
          <cell r="L88">
            <v>17.96</v>
          </cell>
          <cell r="N88">
            <v>18.329999999999998</v>
          </cell>
          <cell r="O88">
            <v>17.96</v>
          </cell>
          <cell r="P88">
            <v>17.96</v>
          </cell>
          <cell r="Q88">
            <v>18.329999999999998</v>
          </cell>
          <cell r="R88">
            <v>17.960183300000001</v>
          </cell>
        </row>
        <row r="89">
          <cell r="G89" t="str">
            <v>Václav JURAČKA</v>
          </cell>
          <cell r="H89" t="str">
            <v>Trusovice</v>
          </cell>
          <cell r="I89">
            <v>0</v>
          </cell>
          <cell r="J89">
            <v>20.94</v>
          </cell>
          <cell r="K89">
            <v>99.99</v>
          </cell>
          <cell r="L89">
            <v>20.94</v>
          </cell>
          <cell r="N89">
            <v>20.94</v>
          </cell>
          <cell r="O89">
            <v>99.99</v>
          </cell>
          <cell r="P89">
            <v>20.94</v>
          </cell>
          <cell r="Q89">
            <v>99.99</v>
          </cell>
          <cell r="R89">
            <v>20.940999900000001</v>
          </cell>
        </row>
        <row r="90">
          <cell r="G90" t="str">
            <v>Vojtěch BEZUCHA</v>
          </cell>
          <cell r="H90" t="str">
            <v>Mistřín</v>
          </cell>
          <cell r="I90" t="e">
            <v>#N/A</v>
          </cell>
          <cell r="J90">
            <v>29.13</v>
          </cell>
          <cell r="K90">
            <v>99.99</v>
          </cell>
          <cell r="L90">
            <v>29.13</v>
          </cell>
          <cell r="N90">
            <v>29.13</v>
          </cell>
          <cell r="O90">
            <v>99.99</v>
          </cell>
          <cell r="P90">
            <v>29.13</v>
          </cell>
          <cell r="Q90">
            <v>99.99</v>
          </cell>
          <cell r="R90">
            <v>29.130999899999999</v>
          </cell>
        </row>
        <row r="91">
          <cell r="G91" t="str">
            <v>Vojtěch KLENKA</v>
          </cell>
          <cell r="H91" t="str">
            <v>Brloh</v>
          </cell>
          <cell r="I91">
            <v>0</v>
          </cell>
          <cell r="J91">
            <v>16.48</v>
          </cell>
          <cell r="K91">
            <v>99.99</v>
          </cell>
          <cell r="L91">
            <v>16.48</v>
          </cell>
          <cell r="N91">
            <v>16.48</v>
          </cell>
          <cell r="O91">
            <v>99.99</v>
          </cell>
          <cell r="P91">
            <v>16.48</v>
          </cell>
          <cell r="Q91">
            <v>99.99</v>
          </cell>
          <cell r="R91">
            <v>16.4809999</v>
          </cell>
        </row>
        <row r="92">
          <cell r="G92" t="str">
            <v>Vojtěch MARADA</v>
          </cell>
          <cell r="H92" t="str">
            <v>Mistřín</v>
          </cell>
          <cell r="I92" t="e">
            <v>#N/A</v>
          </cell>
          <cell r="J92">
            <v>99.99</v>
          </cell>
          <cell r="K92">
            <v>99.99</v>
          </cell>
          <cell r="L92">
            <v>99.99</v>
          </cell>
          <cell r="N92">
            <v>99.99</v>
          </cell>
          <cell r="O92">
            <v>99.99</v>
          </cell>
          <cell r="P92">
            <v>99.99</v>
          </cell>
          <cell r="Q92">
            <v>99.99</v>
          </cell>
          <cell r="R92">
            <v>99.990999899999991</v>
          </cell>
        </row>
        <row r="93">
          <cell r="I93" t="e">
            <v>#N/A</v>
          </cell>
          <cell r="L93" t="str">
            <v>dnf</v>
          </cell>
          <cell r="N93">
            <v>99.99</v>
          </cell>
          <cell r="O93">
            <v>99.99</v>
          </cell>
          <cell r="P93">
            <v>99.99</v>
          </cell>
          <cell r="Q93">
            <v>99.99</v>
          </cell>
          <cell r="R93">
            <v>99.990999899999991</v>
          </cell>
        </row>
        <row r="94">
          <cell r="I94" t="e">
            <v>#N/A</v>
          </cell>
          <cell r="L94" t="str">
            <v>dnf</v>
          </cell>
          <cell r="N94">
            <v>99.99</v>
          </cell>
          <cell r="O94">
            <v>99.99</v>
          </cell>
          <cell r="P94">
            <v>99.99</v>
          </cell>
          <cell r="Q94">
            <v>99.99</v>
          </cell>
          <cell r="R94">
            <v>99.990999899999991</v>
          </cell>
        </row>
        <row r="95">
          <cell r="I95" t="e">
            <v>#N/A</v>
          </cell>
          <cell r="L95" t="str">
            <v>dnf</v>
          </cell>
          <cell r="N95">
            <v>99.99</v>
          </cell>
          <cell r="O95">
            <v>99.99</v>
          </cell>
          <cell r="P95">
            <v>99.99</v>
          </cell>
          <cell r="Q95">
            <v>99.99</v>
          </cell>
          <cell r="R95">
            <v>99.990999899999991</v>
          </cell>
        </row>
        <row r="96">
          <cell r="I96" t="e">
            <v>#N/A</v>
          </cell>
          <cell r="L96" t="str">
            <v>dnf</v>
          </cell>
          <cell r="N96">
            <v>99.99</v>
          </cell>
          <cell r="O96">
            <v>99.99</v>
          </cell>
          <cell r="P96">
            <v>99.99</v>
          </cell>
          <cell r="Q96">
            <v>99.99</v>
          </cell>
          <cell r="R96">
            <v>99.990999899999991</v>
          </cell>
        </row>
        <row r="97">
          <cell r="I97" t="e">
            <v>#N/A</v>
          </cell>
          <cell r="L97" t="str">
            <v>dnf</v>
          </cell>
          <cell r="N97">
            <v>99.99</v>
          </cell>
          <cell r="O97">
            <v>99.99</v>
          </cell>
          <cell r="P97">
            <v>99.99</v>
          </cell>
          <cell r="Q97">
            <v>99.99</v>
          </cell>
          <cell r="R97">
            <v>99.990999899999991</v>
          </cell>
        </row>
        <row r="98">
          <cell r="I98" t="e">
            <v>#N/A</v>
          </cell>
          <cell r="L98" t="str">
            <v>dnf</v>
          </cell>
          <cell r="N98">
            <v>99.99</v>
          </cell>
          <cell r="O98">
            <v>99.99</v>
          </cell>
          <cell r="P98">
            <v>99.99</v>
          </cell>
          <cell r="Q98">
            <v>99.99</v>
          </cell>
          <cell r="R98">
            <v>99.990999899999991</v>
          </cell>
        </row>
        <row r="99">
          <cell r="I99" t="e">
            <v>#N/A</v>
          </cell>
          <cell r="L99" t="str">
            <v>dnf</v>
          </cell>
          <cell r="N99">
            <v>99.99</v>
          </cell>
          <cell r="O99">
            <v>99.99</v>
          </cell>
          <cell r="P99">
            <v>99.99</v>
          </cell>
          <cell r="Q99">
            <v>99.99</v>
          </cell>
          <cell r="R99">
            <v>99.990999899999991</v>
          </cell>
        </row>
        <row r="100">
          <cell r="I100" t="e">
            <v>#N/A</v>
          </cell>
          <cell r="L100" t="str">
            <v>dnf</v>
          </cell>
          <cell r="N100">
            <v>99.99</v>
          </cell>
          <cell r="O100">
            <v>99.99</v>
          </cell>
          <cell r="P100">
            <v>99.99</v>
          </cell>
          <cell r="Q100">
            <v>99.99</v>
          </cell>
          <cell r="R100">
            <v>99.990999899999991</v>
          </cell>
        </row>
        <row r="101">
          <cell r="I101" t="e">
            <v>#N/A</v>
          </cell>
          <cell r="L101" t="str">
            <v>dnf</v>
          </cell>
          <cell r="N101">
            <v>99.99</v>
          </cell>
          <cell r="O101">
            <v>99.99</v>
          </cell>
          <cell r="P101">
            <v>99.99</v>
          </cell>
          <cell r="Q101">
            <v>99.99</v>
          </cell>
          <cell r="R101">
            <v>99.990999899999991</v>
          </cell>
        </row>
        <row r="102">
          <cell r="I102" t="e">
            <v>#N/A</v>
          </cell>
          <cell r="L102" t="str">
            <v>dnf</v>
          </cell>
          <cell r="N102">
            <v>99.99</v>
          </cell>
          <cell r="O102">
            <v>99.99</v>
          </cell>
          <cell r="P102">
            <v>99.99</v>
          </cell>
          <cell r="Q102">
            <v>99.99</v>
          </cell>
          <cell r="R102">
            <v>99.990999899999991</v>
          </cell>
        </row>
        <row r="103">
          <cell r="I103" t="e">
            <v>#N/A</v>
          </cell>
          <cell r="L103" t="str">
            <v>dnf</v>
          </cell>
          <cell r="N103">
            <v>99.99</v>
          </cell>
          <cell r="O103">
            <v>99.99</v>
          </cell>
          <cell r="P103">
            <v>99.99</v>
          </cell>
          <cell r="Q103">
            <v>99.99</v>
          </cell>
          <cell r="R103">
            <v>99.990999899999991</v>
          </cell>
        </row>
        <row r="104">
          <cell r="I104" t="e">
            <v>#N/A</v>
          </cell>
          <cell r="L104" t="str">
            <v>dnf</v>
          </cell>
          <cell r="N104">
            <v>99.99</v>
          </cell>
          <cell r="O104">
            <v>99.99</v>
          </cell>
          <cell r="P104">
            <v>99.99</v>
          </cell>
          <cell r="Q104">
            <v>99.99</v>
          </cell>
          <cell r="R104">
            <v>99.990999899999991</v>
          </cell>
        </row>
        <row r="105">
          <cell r="I105" t="e">
            <v>#N/A</v>
          </cell>
          <cell r="L105" t="str">
            <v>dnf</v>
          </cell>
          <cell r="N105">
            <v>99.99</v>
          </cell>
          <cell r="O105">
            <v>99.99</v>
          </cell>
          <cell r="P105">
            <v>99.99</v>
          </cell>
          <cell r="Q105">
            <v>99.99</v>
          </cell>
          <cell r="R105">
            <v>99.990999899999991</v>
          </cell>
        </row>
        <row r="106">
          <cell r="I106" t="e">
            <v>#N/A</v>
          </cell>
          <cell r="L106" t="str">
            <v>dnf</v>
          </cell>
          <cell r="N106">
            <v>99.99</v>
          </cell>
          <cell r="O106">
            <v>99.99</v>
          </cell>
          <cell r="P106">
            <v>99.99</v>
          </cell>
          <cell r="Q106">
            <v>99.99</v>
          </cell>
          <cell r="R106">
            <v>99.990999899999991</v>
          </cell>
        </row>
        <row r="107">
          <cell r="I107" t="e">
            <v>#N/A</v>
          </cell>
          <cell r="L107" t="str">
            <v>dnf</v>
          </cell>
          <cell r="N107">
            <v>99.99</v>
          </cell>
          <cell r="O107">
            <v>99.99</v>
          </cell>
          <cell r="P107">
            <v>99.99</v>
          </cell>
          <cell r="Q107">
            <v>99.99</v>
          </cell>
          <cell r="R107">
            <v>99.990999899999991</v>
          </cell>
        </row>
        <row r="108">
          <cell r="I108" t="e">
            <v>#N/A</v>
          </cell>
          <cell r="L108" t="str">
            <v>dnf</v>
          </cell>
          <cell r="N108">
            <v>99.99</v>
          </cell>
          <cell r="O108">
            <v>99.99</v>
          </cell>
          <cell r="P108">
            <v>99.99</v>
          </cell>
          <cell r="Q108">
            <v>99.99</v>
          </cell>
          <cell r="R108">
            <v>99.990999899999991</v>
          </cell>
        </row>
        <row r="109">
          <cell r="I109" t="e">
            <v>#N/A</v>
          </cell>
          <cell r="L109" t="str">
            <v>dnf</v>
          </cell>
          <cell r="N109">
            <v>99.99</v>
          </cell>
          <cell r="O109">
            <v>99.99</v>
          </cell>
          <cell r="P109">
            <v>99.99</v>
          </cell>
          <cell r="Q109">
            <v>99.99</v>
          </cell>
          <cell r="R109">
            <v>99.990999899999991</v>
          </cell>
        </row>
        <row r="110">
          <cell r="I110" t="e">
            <v>#N/A</v>
          </cell>
          <cell r="L110" t="str">
            <v>dnf</v>
          </cell>
          <cell r="N110">
            <v>99.99</v>
          </cell>
          <cell r="O110">
            <v>99.99</v>
          </cell>
          <cell r="P110">
            <v>99.99</v>
          </cell>
          <cell r="Q110">
            <v>99.99</v>
          </cell>
          <cell r="R110">
            <v>99.990999899999991</v>
          </cell>
        </row>
        <row r="111">
          <cell r="I111" t="e">
            <v>#N/A</v>
          </cell>
          <cell r="L111" t="str">
            <v>dnf</v>
          </cell>
          <cell r="N111">
            <v>99.99</v>
          </cell>
          <cell r="O111">
            <v>99.99</v>
          </cell>
          <cell r="P111">
            <v>99.99</v>
          </cell>
          <cell r="Q111">
            <v>99.99</v>
          </cell>
          <cell r="R111">
            <v>99.990999899999991</v>
          </cell>
        </row>
        <row r="112">
          <cell r="I112" t="e">
            <v>#N/A</v>
          </cell>
          <cell r="L112" t="str">
            <v>dnf</v>
          </cell>
          <cell r="N112">
            <v>99.99</v>
          </cell>
          <cell r="O112">
            <v>99.99</v>
          </cell>
          <cell r="P112">
            <v>99.99</v>
          </cell>
          <cell r="Q112">
            <v>99.99</v>
          </cell>
          <cell r="R112">
            <v>99.990999899999991</v>
          </cell>
        </row>
        <row r="113">
          <cell r="I113" t="e">
            <v>#N/A</v>
          </cell>
          <cell r="L113" t="str">
            <v>dnf</v>
          </cell>
          <cell r="N113">
            <v>99.99</v>
          </cell>
          <cell r="O113">
            <v>99.99</v>
          </cell>
          <cell r="P113">
            <v>99.99</v>
          </cell>
          <cell r="Q113">
            <v>99.99</v>
          </cell>
          <cell r="R113">
            <v>99.990999899999991</v>
          </cell>
        </row>
        <row r="114">
          <cell r="I114" t="e">
            <v>#N/A</v>
          </cell>
          <cell r="L114" t="str">
            <v>dnf</v>
          </cell>
          <cell r="N114">
            <v>99.99</v>
          </cell>
          <cell r="O114">
            <v>99.99</v>
          </cell>
          <cell r="P114">
            <v>99.99</v>
          </cell>
          <cell r="Q114">
            <v>99.99</v>
          </cell>
          <cell r="R114">
            <v>99.990999899999991</v>
          </cell>
        </row>
        <row r="115">
          <cell r="I115" t="e">
            <v>#N/A</v>
          </cell>
          <cell r="L115" t="str">
            <v>dnf</v>
          </cell>
          <cell r="N115">
            <v>99.99</v>
          </cell>
          <cell r="O115">
            <v>99.99</v>
          </cell>
          <cell r="P115">
            <v>99.99</v>
          </cell>
          <cell r="Q115">
            <v>99.99</v>
          </cell>
          <cell r="R115">
            <v>99.990999899999991</v>
          </cell>
        </row>
        <row r="116">
          <cell r="I116" t="e">
            <v>#N/A</v>
          </cell>
          <cell r="L116" t="str">
            <v>dnf</v>
          </cell>
          <cell r="N116">
            <v>99.99</v>
          </cell>
          <cell r="O116">
            <v>99.99</v>
          </cell>
          <cell r="P116">
            <v>99.99</v>
          </cell>
          <cell r="Q116">
            <v>99.99</v>
          </cell>
          <cell r="R116">
            <v>99.990999899999991</v>
          </cell>
        </row>
        <row r="117">
          <cell r="I117" t="e">
            <v>#N/A</v>
          </cell>
          <cell r="L117" t="str">
            <v>dnf</v>
          </cell>
          <cell r="N117">
            <v>99.99</v>
          </cell>
          <cell r="O117">
            <v>99.99</v>
          </cell>
          <cell r="P117">
            <v>99.99</v>
          </cell>
          <cell r="Q117">
            <v>99.99</v>
          </cell>
          <cell r="R117">
            <v>99.990999899999991</v>
          </cell>
        </row>
        <row r="118">
          <cell r="I118" t="e">
            <v>#N/A</v>
          </cell>
          <cell r="L118" t="str">
            <v>dnf</v>
          </cell>
          <cell r="N118">
            <v>99.99</v>
          </cell>
          <cell r="O118">
            <v>99.99</v>
          </cell>
          <cell r="P118">
            <v>99.99</v>
          </cell>
          <cell r="Q118">
            <v>99.99</v>
          </cell>
          <cell r="R118">
            <v>99.990999899999991</v>
          </cell>
        </row>
        <row r="119">
          <cell r="I119" t="e">
            <v>#N/A</v>
          </cell>
          <cell r="L119" t="str">
            <v>dnf</v>
          </cell>
          <cell r="N119">
            <v>99.99</v>
          </cell>
          <cell r="O119">
            <v>99.99</v>
          </cell>
          <cell r="P119">
            <v>99.99</v>
          </cell>
          <cell r="Q119">
            <v>99.99</v>
          </cell>
          <cell r="R119">
            <v>99.990999899999991</v>
          </cell>
        </row>
        <row r="120">
          <cell r="I120" t="e">
            <v>#N/A</v>
          </cell>
          <cell r="L120" t="str">
            <v>dnf</v>
          </cell>
          <cell r="N120">
            <v>99.99</v>
          </cell>
          <cell r="O120">
            <v>99.99</v>
          </cell>
          <cell r="P120">
            <v>99.99</v>
          </cell>
          <cell r="Q120">
            <v>99.99</v>
          </cell>
          <cell r="R120">
            <v>99.990999899999991</v>
          </cell>
        </row>
        <row r="121">
          <cell r="I121" t="e">
            <v>#N/A</v>
          </cell>
          <cell r="L121" t="str">
            <v>dnf</v>
          </cell>
          <cell r="N121">
            <v>99.99</v>
          </cell>
          <cell r="O121">
            <v>99.99</v>
          </cell>
          <cell r="P121">
            <v>99.99</v>
          </cell>
          <cell r="Q121">
            <v>99.99</v>
          </cell>
          <cell r="R121">
            <v>99.990999899999991</v>
          </cell>
        </row>
        <row r="122">
          <cell r="I122" t="e">
            <v>#N/A</v>
          </cell>
          <cell r="L122" t="str">
            <v>dnf</v>
          </cell>
          <cell r="N122">
            <v>99.99</v>
          </cell>
          <cell r="O122">
            <v>99.99</v>
          </cell>
          <cell r="P122">
            <v>99.99</v>
          </cell>
          <cell r="Q122">
            <v>99.99</v>
          </cell>
          <cell r="R122">
            <v>99.990999899999991</v>
          </cell>
        </row>
        <row r="123">
          <cell r="I123" t="e">
            <v>#N/A</v>
          </cell>
          <cell r="L123" t="str">
            <v>dnf</v>
          </cell>
          <cell r="N123">
            <v>99.99</v>
          </cell>
          <cell r="O123">
            <v>99.99</v>
          </cell>
          <cell r="P123">
            <v>99.99</v>
          </cell>
          <cell r="Q123">
            <v>99.99</v>
          </cell>
          <cell r="R123">
            <v>99.990999899999991</v>
          </cell>
        </row>
        <row r="124">
          <cell r="I124" t="e">
            <v>#N/A</v>
          </cell>
          <cell r="L124" t="str">
            <v>dnf</v>
          </cell>
          <cell r="N124">
            <v>99.99</v>
          </cell>
          <cell r="O124">
            <v>99.99</v>
          </cell>
          <cell r="P124">
            <v>99.99</v>
          </cell>
          <cell r="Q124">
            <v>99.99</v>
          </cell>
          <cell r="R124">
            <v>99.990999899999991</v>
          </cell>
        </row>
        <row r="125">
          <cell r="I125" t="e">
            <v>#N/A</v>
          </cell>
          <cell r="L125" t="str">
            <v>dnf</v>
          </cell>
          <cell r="N125">
            <v>99.99</v>
          </cell>
          <cell r="O125">
            <v>99.99</v>
          </cell>
          <cell r="P125">
            <v>99.99</v>
          </cell>
          <cell r="Q125">
            <v>99.99</v>
          </cell>
          <cell r="R125">
            <v>99.990999899999991</v>
          </cell>
        </row>
        <row r="126">
          <cell r="I126" t="e">
            <v>#N/A</v>
          </cell>
          <cell r="L126" t="str">
            <v>dnf</v>
          </cell>
          <cell r="N126">
            <v>99.99</v>
          </cell>
          <cell r="O126">
            <v>99.99</v>
          </cell>
          <cell r="P126">
            <v>99.99</v>
          </cell>
          <cell r="Q126">
            <v>99.99</v>
          </cell>
          <cell r="R126">
            <v>99.990999899999991</v>
          </cell>
        </row>
        <row r="127">
          <cell r="I127" t="e">
            <v>#N/A</v>
          </cell>
          <cell r="L127" t="str">
            <v>dnf</v>
          </cell>
          <cell r="N127">
            <v>99.99</v>
          </cell>
          <cell r="O127">
            <v>99.99</v>
          </cell>
          <cell r="P127">
            <v>99.99</v>
          </cell>
          <cell r="Q127">
            <v>99.99</v>
          </cell>
          <cell r="R127">
            <v>99.990999899999991</v>
          </cell>
        </row>
        <row r="128">
          <cell r="I128" t="e">
            <v>#N/A</v>
          </cell>
          <cell r="L128" t="str">
            <v>dnf</v>
          </cell>
          <cell r="N128">
            <v>99.99</v>
          </cell>
          <cell r="O128">
            <v>99.99</v>
          </cell>
          <cell r="P128">
            <v>99.99</v>
          </cell>
          <cell r="Q128">
            <v>99.99</v>
          </cell>
          <cell r="R128">
            <v>99.990999899999991</v>
          </cell>
        </row>
        <row r="129">
          <cell r="I129" t="e">
            <v>#N/A</v>
          </cell>
          <cell r="L129" t="str">
            <v>dnf</v>
          </cell>
          <cell r="N129">
            <v>99.99</v>
          </cell>
          <cell r="O129">
            <v>99.99</v>
          </cell>
          <cell r="P129">
            <v>99.99</v>
          </cell>
          <cell r="Q129">
            <v>99.99</v>
          </cell>
          <cell r="R129">
            <v>99.990999899999991</v>
          </cell>
        </row>
        <row r="130">
          <cell r="I130" t="e">
            <v>#N/A</v>
          </cell>
          <cell r="L130" t="str">
            <v>dnf</v>
          </cell>
          <cell r="N130">
            <v>99.99</v>
          </cell>
          <cell r="O130">
            <v>99.99</v>
          </cell>
          <cell r="P130">
            <v>99.99</v>
          </cell>
          <cell r="Q130">
            <v>99.99</v>
          </cell>
          <cell r="R130">
            <v>99.990999899999991</v>
          </cell>
        </row>
        <row r="131">
          <cell r="I131" t="e">
            <v>#N/A</v>
          </cell>
          <cell r="L131" t="str">
            <v>dnf</v>
          </cell>
          <cell r="N131">
            <v>99.99</v>
          </cell>
          <cell r="O131">
            <v>99.99</v>
          </cell>
          <cell r="P131">
            <v>99.99</v>
          </cell>
          <cell r="Q131">
            <v>99.99</v>
          </cell>
          <cell r="R131">
            <v>99.990999899999991</v>
          </cell>
        </row>
        <row r="132">
          <cell r="I132" t="e">
            <v>#N/A</v>
          </cell>
          <cell r="L132" t="str">
            <v>dnf</v>
          </cell>
          <cell r="N132">
            <v>99.99</v>
          </cell>
          <cell r="O132">
            <v>99.99</v>
          </cell>
          <cell r="P132">
            <v>99.99</v>
          </cell>
          <cell r="Q132">
            <v>99.99</v>
          </cell>
          <cell r="R132">
            <v>99.990999899999991</v>
          </cell>
        </row>
        <row r="133">
          <cell r="I133" t="e">
            <v>#N/A</v>
          </cell>
          <cell r="L133" t="str">
            <v>dnf</v>
          </cell>
          <cell r="N133">
            <v>99.99</v>
          </cell>
          <cell r="O133">
            <v>99.99</v>
          </cell>
          <cell r="P133">
            <v>99.99</v>
          </cell>
          <cell r="Q133">
            <v>99.99</v>
          </cell>
          <cell r="R133">
            <v>99.990999899999991</v>
          </cell>
        </row>
        <row r="134">
          <cell r="I134" t="e">
            <v>#N/A</v>
          </cell>
          <cell r="L134" t="str">
            <v>dnf</v>
          </cell>
          <cell r="N134">
            <v>99.99</v>
          </cell>
          <cell r="O134">
            <v>99.99</v>
          </cell>
          <cell r="P134">
            <v>99.99</v>
          </cell>
          <cell r="Q134">
            <v>99.99</v>
          </cell>
          <cell r="R134">
            <v>99.990999899999991</v>
          </cell>
        </row>
        <row r="135">
          <cell r="I135" t="e">
            <v>#N/A</v>
          </cell>
          <cell r="L135" t="str">
            <v>dnf</v>
          </cell>
          <cell r="N135">
            <v>99.99</v>
          </cell>
          <cell r="O135">
            <v>99.99</v>
          </cell>
          <cell r="P135">
            <v>99.99</v>
          </cell>
          <cell r="Q135">
            <v>99.99</v>
          </cell>
          <cell r="R135">
            <v>99.990999899999991</v>
          </cell>
        </row>
        <row r="136">
          <cell r="I136" t="e">
            <v>#N/A</v>
          </cell>
          <cell r="L136" t="str">
            <v>dnf</v>
          </cell>
          <cell r="N136">
            <v>99.99</v>
          </cell>
          <cell r="O136">
            <v>99.99</v>
          </cell>
          <cell r="P136">
            <v>99.99</v>
          </cell>
          <cell r="Q136">
            <v>99.99</v>
          </cell>
          <cell r="R136">
            <v>99.990999899999991</v>
          </cell>
        </row>
        <row r="137">
          <cell r="I137" t="e">
            <v>#N/A</v>
          </cell>
          <cell r="L137" t="str">
            <v>dnf</v>
          </cell>
          <cell r="N137">
            <v>99.99</v>
          </cell>
          <cell r="O137">
            <v>99.99</v>
          </cell>
          <cell r="P137">
            <v>99.99</v>
          </cell>
          <cell r="Q137">
            <v>99.99</v>
          </cell>
          <cell r="R137">
            <v>99.990999899999991</v>
          </cell>
        </row>
        <row r="138">
          <cell r="I138" t="e">
            <v>#N/A</v>
          </cell>
          <cell r="L138" t="str">
            <v>dnf</v>
          </cell>
          <cell r="N138">
            <v>99.99</v>
          </cell>
          <cell r="O138">
            <v>99.99</v>
          </cell>
          <cell r="P138">
            <v>99.99</v>
          </cell>
          <cell r="Q138">
            <v>99.99</v>
          </cell>
          <cell r="R138">
            <v>99.990999899999991</v>
          </cell>
        </row>
        <row r="139">
          <cell r="I139" t="e">
            <v>#N/A</v>
          </cell>
          <cell r="L139" t="str">
            <v>dnf</v>
          </cell>
          <cell r="N139">
            <v>99.99</v>
          </cell>
          <cell r="O139">
            <v>99.99</v>
          </cell>
          <cell r="P139">
            <v>99.99</v>
          </cell>
          <cell r="Q139">
            <v>99.99</v>
          </cell>
          <cell r="R139">
            <v>99.990999899999991</v>
          </cell>
        </row>
        <row r="140">
          <cell r="I140" t="e">
            <v>#N/A</v>
          </cell>
          <cell r="L140" t="str">
            <v>dnf</v>
          </cell>
          <cell r="N140">
            <v>99.99</v>
          </cell>
          <cell r="O140">
            <v>99.99</v>
          </cell>
          <cell r="P140">
            <v>99.99</v>
          </cell>
          <cell r="Q140">
            <v>99.99</v>
          </cell>
          <cell r="R140">
            <v>99.990999899999991</v>
          </cell>
        </row>
        <row r="141">
          <cell r="I141" t="e">
            <v>#N/A</v>
          </cell>
          <cell r="L141" t="str">
            <v>dnf</v>
          </cell>
          <cell r="N141">
            <v>99.99</v>
          </cell>
          <cell r="O141">
            <v>99.99</v>
          </cell>
          <cell r="P141">
            <v>99.99</v>
          </cell>
          <cell r="Q141">
            <v>99.99</v>
          </cell>
          <cell r="R141">
            <v>99.990999899999991</v>
          </cell>
        </row>
        <row r="142">
          <cell r="I142" t="e">
            <v>#N/A</v>
          </cell>
          <cell r="L142" t="str">
            <v>dnf</v>
          </cell>
          <cell r="N142">
            <v>99.99</v>
          </cell>
          <cell r="O142">
            <v>99.99</v>
          </cell>
          <cell r="P142">
            <v>99.99</v>
          </cell>
          <cell r="Q142">
            <v>99.99</v>
          </cell>
          <cell r="R142">
            <v>99.990999899999991</v>
          </cell>
        </row>
        <row r="143">
          <cell r="I143" t="e">
            <v>#N/A</v>
          </cell>
          <cell r="L143" t="str">
            <v>dnf</v>
          </cell>
          <cell r="N143">
            <v>99.99</v>
          </cell>
          <cell r="O143">
            <v>99.99</v>
          </cell>
          <cell r="P143">
            <v>99.99</v>
          </cell>
          <cell r="Q143">
            <v>99.99</v>
          </cell>
          <cell r="R143">
            <v>99.990999899999991</v>
          </cell>
        </row>
        <row r="144">
          <cell r="I144" t="e">
            <v>#N/A</v>
          </cell>
          <cell r="L144" t="str">
            <v>dnf</v>
          </cell>
          <cell r="N144">
            <v>99.99</v>
          </cell>
          <cell r="O144">
            <v>99.99</v>
          </cell>
          <cell r="P144">
            <v>99.99</v>
          </cell>
          <cell r="Q144">
            <v>99.99</v>
          </cell>
          <cell r="R144">
            <v>99.990999899999991</v>
          </cell>
        </row>
        <row r="145">
          <cell r="I145" t="e">
            <v>#N/A</v>
          </cell>
          <cell r="L145" t="str">
            <v>dnf</v>
          </cell>
          <cell r="N145">
            <v>99.99</v>
          </cell>
          <cell r="O145">
            <v>99.99</v>
          </cell>
          <cell r="P145">
            <v>99.99</v>
          </cell>
          <cell r="Q145">
            <v>99.99</v>
          </cell>
          <cell r="R145">
            <v>99.990999899999991</v>
          </cell>
        </row>
        <row r="146">
          <cell r="I146" t="e">
            <v>#N/A</v>
          </cell>
          <cell r="L146" t="str">
            <v>dnf</v>
          </cell>
          <cell r="N146">
            <v>99.99</v>
          </cell>
          <cell r="O146">
            <v>99.99</v>
          </cell>
          <cell r="P146">
            <v>99.99</v>
          </cell>
          <cell r="Q146">
            <v>99.99</v>
          </cell>
          <cell r="R146">
            <v>99.990999899999991</v>
          </cell>
        </row>
        <row r="147">
          <cell r="I147" t="e">
            <v>#N/A</v>
          </cell>
          <cell r="L147" t="str">
            <v>dnf</v>
          </cell>
          <cell r="N147">
            <v>99.99</v>
          </cell>
          <cell r="O147">
            <v>99.99</v>
          </cell>
          <cell r="P147">
            <v>99.99</v>
          </cell>
          <cell r="Q147">
            <v>99.99</v>
          </cell>
          <cell r="R147">
            <v>99.990999899999991</v>
          </cell>
        </row>
        <row r="148">
          <cell r="I148" t="e">
            <v>#N/A</v>
          </cell>
          <cell r="L148" t="str">
            <v>dnf</v>
          </cell>
          <cell r="N148">
            <v>99.99</v>
          </cell>
          <cell r="O148">
            <v>99.99</v>
          </cell>
          <cell r="P148">
            <v>99.99</v>
          </cell>
          <cell r="Q148">
            <v>99.99</v>
          </cell>
          <cell r="R148">
            <v>99.990999899999991</v>
          </cell>
        </row>
        <row r="149">
          <cell r="I149" t="e">
            <v>#N/A</v>
          </cell>
          <cell r="L149" t="str">
            <v>dnf</v>
          </cell>
          <cell r="N149">
            <v>99.99</v>
          </cell>
          <cell r="O149">
            <v>99.99</v>
          </cell>
          <cell r="P149">
            <v>99.99</v>
          </cell>
          <cell r="Q149">
            <v>99.99</v>
          </cell>
          <cell r="R149">
            <v>99.990999899999991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opLeftCell="C61" zoomScale="115" zoomScaleNormal="115" workbookViewId="0">
      <selection activeCell="G37" sqref="G37"/>
    </sheetView>
  </sheetViews>
  <sheetFormatPr defaultRowHeight="14.4"/>
  <cols>
    <col min="1" max="1" width="9.33203125" hidden="1" customWidth="1"/>
    <col min="2" max="2" width="9" hidden="1" customWidth="1"/>
    <col min="4" max="5" width="0" style="8" hidden="1" customWidth="1"/>
    <col min="6" max="6" width="4.88671875" style="8" customWidth="1"/>
    <col min="7" max="7" width="20.109375" bestFit="1" customWidth="1"/>
    <col min="8" max="8" width="27.44140625" bestFit="1" customWidth="1"/>
    <col min="9" max="9" width="44.88671875" hidden="1" customWidth="1"/>
    <col min="13" max="13" width="3.33203125" hidden="1" customWidth="1"/>
    <col min="14" max="18" width="8.88671875" hidden="1" customWidth="1"/>
  </cols>
  <sheetData>
    <row r="1" spans="1:18" ht="31.2">
      <c r="H1" s="19" t="s">
        <v>155</v>
      </c>
      <c r="I1" s="9" t="s">
        <v>74</v>
      </c>
    </row>
    <row r="2" spans="1:18" ht="21">
      <c r="H2" s="20"/>
      <c r="I2" s="10" t="s">
        <v>75</v>
      </c>
    </row>
    <row r="3" spans="1:18" ht="21">
      <c r="H3" s="20" t="s">
        <v>156</v>
      </c>
      <c r="I3" s="11">
        <v>41530</v>
      </c>
    </row>
    <row r="4" spans="1:18">
      <c r="C4" s="12"/>
      <c r="D4" s="13">
        <f>VLOOKUP(8,A7:R79,18,FALSE)</f>
        <v>14.5001911</v>
      </c>
      <c r="H4" s="8" t="s">
        <v>157</v>
      </c>
    </row>
    <row r="5" spans="1:18" ht="15.6">
      <c r="I5" s="14" t="s">
        <v>6</v>
      </c>
    </row>
    <row r="7" spans="1:18">
      <c r="A7" s="15" t="s">
        <v>76</v>
      </c>
      <c r="B7" s="15" t="s">
        <v>77</v>
      </c>
      <c r="C7" s="15" t="s">
        <v>2</v>
      </c>
      <c r="D7" s="15" t="s">
        <v>158</v>
      </c>
      <c r="E7" s="15" t="s">
        <v>79</v>
      </c>
      <c r="F7" s="15" t="s">
        <v>78</v>
      </c>
      <c r="G7" s="15" t="s">
        <v>3</v>
      </c>
      <c r="H7" s="15" t="s">
        <v>81</v>
      </c>
      <c r="I7" s="15" t="s">
        <v>82</v>
      </c>
      <c r="J7" s="15" t="s">
        <v>83</v>
      </c>
      <c r="K7" s="15" t="s">
        <v>84</v>
      </c>
      <c r="L7" s="15" t="s">
        <v>85</v>
      </c>
      <c r="M7" s="16"/>
      <c r="N7" s="16">
        <v>1</v>
      </c>
      <c r="O7" s="16">
        <v>2</v>
      </c>
      <c r="P7" s="16" t="s">
        <v>86</v>
      </c>
      <c r="Q7" s="16" t="s">
        <v>87</v>
      </c>
      <c r="R7" s="16" t="s">
        <v>85</v>
      </c>
    </row>
    <row r="8" spans="1:18">
      <c r="A8" s="21">
        <f t="shared" ref="A8:A71" si="0">RANK(B8,$B$7:$B$83,1)</f>
        <v>1</v>
      </c>
      <c r="B8" s="21">
        <f t="shared" ref="B8:B71" si="1">C8+F8*0.0001</f>
        <v>1.0001</v>
      </c>
      <c r="C8" s="17">
        <f t="shared" ref="C8:C71" si="2">IF(R8&gt;99,88,(RANK(R8,$R$8:$R$83,1)))</f>
        <v>1</v>
      </c>
      <c r="D8" s="17">
        <v>74</v>
      </c>
      <c r="E8" s="17">
        <v>2</v>
      </c>
      <c r="F8" s="17">
        <f>VLOOKUP(D8,[1]data!$E:$I,2,FALSE)</f>
        <v>1</v>
      </c>
      <c r="G8" s="4" t="str">
        <f>VLOOKUP(D8,[1]data!$E:$I,3,FALSE)</f>
        <v>Kamil BEZRUČ</v>
      </c>
      <c r="H8" s="4" t="str">
        <f>VLOOKUP(D8,[1]data!$E:$I,5,FALSE)</f>
        <v>HZS Moravskoslezského kraje</v>
      </c>
      <c r="I8" s="4"/>
      <c r="J8" s="5">
        <v>14.01</v>
      </c>
      <c r="K8" s="5">
        <v>13.88</v>
      </c>
      <c r="L8" s="18">
        <f t="shared" ref="L8:L71" si="3">IF(MIN(J8:K8)=0,"dnf",MIN(J8:K8))</f>
        <v>13.88</v>
      </c>
      <c r="M8" s="16"/>
      <c r="N8" s="16">
        <f t="shared" ref="N8:O39" si="4">IF(OR(J8="dnf",J8="dns",J8="dq",J8=0),99.99,J8)</f>
        <v>14.01</v>
      </c>
      <c r="O8" s="16">
        <f t="shared" si="4"/>
        <v>13.88</v>
      </c>
      <c r="P8" s="16">
        <f t="shared" ref="P8:P71" si="5">MIN(N8:O8)</f>
        <v>13.88</v>
      </c>
      <c r="Q8" s="16">
        <f t="shared" ref="Q8:Q71" si="6">MAX(N8:O8)</f>
        <v>14.01</v>
      </c>
      <c r="R8" s="16">
        <f t="shared" ref="R8:R71" si="7">P8+Q8*0.00001</f>
        <v>13.8801401</v>
      </c>
    </row>
    <row r="9" spans="1:18">
      <c r="A9" s="21">
        <f t="shared" si="0"/>
        <v>2</v>
      </c>
      <c r="B9" s="21">
        <f t="shared" si="1"/>
        <v>2.0002</v>
      </c>
      <c r="C9" s="17">
        <f t="shared" si="2"/>
        <v>2</v>
      </c>
      <c r="D9" s="17">
        <v>75</v>
      </c>
      <c r="E9" s="17">
        <v>3</v>
      </c>
      <c r="F9" s="17">
        <f>VLOOKUP(D9,[1]data!$E:$I,2,FALSE)</f>
        <v>2</v>
      </c>
      <c r="G9" s="4" t="str">
        <f>VLOOKUP(D9,[1]data!$E:$I,3,FALSE)</f>
        <v>Karel RYL</v>
      </c>
      <c r="H9" s="4" t="str">
        <f>VLOOKUP(D9,[1]data!$E:$I,5,FALSE)</f>
        <v>HZS Moravskoslezského kraje</v>
      </c>
      <c r="I9" s="4">
        <f>VLOOKUP(D9,[1]data!$E:$I,4,FALSE)</f>
        <v>0</v>
      </c>
      <c r="J9" s="5">
        <v>14.02</v>
      </c>
      <c r="K9" s="5">
        <v>13.88</v>
      </c>
      <c r="L9" s="18">
        <f t="shared" si="3"/>
        <v>13.88</v>
      </c>
      <c r="M9" s="16"/>
      <c r="N9" s="16">
        <f t="shared" si="4"/>
        <v>14.02</v>
      </c>
      <c r="O9" s="16">
        <f t="shared" si="4"/>
        <v>13.88</v>
      </c>
      <c r="P9" s="16">
        <f t="shared" si="5"/>
        <v>13.88</v>
      </c>
      <c r="Q9" s="16">
        <f t="shared" si="6"/>
        <v>14.02</v>
      </c>
      <c r="R9" s="16">
        <f t="shared" si="7"/>
        <v>13.880140200000001</v>
      </c>
    </row>
    <row r="10" spans="1:18">
      <c r="A10" s="21">
        <f t="shared" si="0"/>
        <v>3</v>
      </c>
      <c r="B10" s="21">
        <f t="shared" si="1"/>
        <v>3.0076000000000001</v>
      </c>
      <c r="C10" s="17">
        <f t="shared" si="2"/>
        <v>3</v>
      </c>
      <c r="D10" s="17">
        <v>4</v>
      </c>
      <c r="E10" s="17">
        <v>4</v>
      </c>
      <c r="F10" s="17">
        <f>VLOOKUP(D10,[1]data!$E:$I,2,FALSE)</f>
        <v>76</v>
      </c>
      <c r="G10" s="4" t="str">
        <f>VLOOKUP(D10,[1]data!$E:$I,3,FALSE)</f>
        <v>Vladislav FILIP</v>
      </c>
      <c r="H10" s="4" t="str">
        <f>VLOOKUP(D10,[1]data!$E:$I,5,FALSE)</f>
        <v>HZS Středočeského kraje</v>
      </c>
      <c r="I10" s="4">
        <f>VLOOKUP(D10,[1]data!$E:$I,4,FALSE)</f>
        <v>0</v>
      </c>
      <c r="J10" s="5">
        <v>14.77</v>
      </c>
      <c r="K10" s="5">
        <v>13.95</v>
      </c>
      <c r="L10" s="18">
        <f t="shared" si="3"/>
        <v>13.95</v>
      </c>
      <c r="M10" s="16"/>
      <c r="N10" s="16">
        <f t="shared" si="4"/>
        <v>14.77</v>
      </c>
      <c r="O10" s="16">
        <f t="shared" si="4"/>
        <v>13.95</v>
      </c>
      <c r="P10" s="16">
        <f t="shared" si="5"/>
        <v>13.95</v>
      </c>
      <c r="Q10" s="16">
        <f t="shared" si="6"/>
        <v>14.77</v>
      </c>
      <c r="R10" s="16">
        <f t="shared" si="7"/>
        <v>13.950147699999999</v>
      </c>
    </row>
    <row r="11" spans="1:18">
      <c r="A11" s="21">
        <f t="shared" si="0"/>
        <v>4</v>
      </c>
      <c r="B11" s="4">
        <f t="shared" si="1"/>
        <v>4.0012999999999996</v>
      </c>
      <c r="C11" s="17">
        <f t="shared" si="2"/>
        <v>4</v>
      </c>
      <c r="D11" s="17">
        <v>62</v>
      </c>
      <c r="E11" s="17">
        <v>2</v>
      </c>
      <c r="F11" s="17">
        <f>VLOOKUP(D11,[1]data!$E:$I,2,FALSE)</f>
        <v>13</v>
      </c>
      <c r="G11" s="4" t="str">
        <f>VLOOKUP(D11,[1]data!$E:$I,3,FALSE)</f>
        <v>Jakub PĚKNÝ</v>
      </c>
      <c r="H11" s="4" t="str">
        <f>VLOOKUP(D11,[1]data!$E:$I,5,FALSE)</f>
        <v>HZS Ústeckého kraje</v>
      </c>
      <c r="I11" s="4">
        <f>VLOOKUP(D11,[1]data!$E:$I,4,FALSE)</f>
        <v>0</v>
      </c>
      <c r="J11" s="5">
        <v>14.34</v>
      </c>
      <c r="K11" s="5">
        <v>14.11</v>
      </c>
      <c r="L11" s="18">
        <f t="shared" si="3"/>
        <v>14.11</v>
      </c>
      <c r="M11" s="16"/>
      <c r="N11" s="16">
        <f t="shared" si="4"/>
        <v>14.34</v>
      </c>
      <c r="O11" s="16">
        <f t="shared" si="4"/>
        <v>14.11</v>
      </c>
      <c r="P11" s="16">
        <f t="shared" si="5"/>
        <v>14.11</v>
      </c>
      <c r="Q11" s="16">
        <f t="shared" si="6"/>
        <v>14.34</v>
      </c>
      <c r="R11" s="16">
        <f t="shared" si="7"/>
        <v>14.1101434</v>
      </c>
    </row>
    <row r="12" spans="1:18">
      <c r="A12" s="21">
        <f t="shared" si="0"/>
        <v>5</v>
      </c>
      <c r="B12" s="4">
        <f t="shared" si="1"/>
        <v>5.0006000000000004</v>
      </c>
      <c r="C12" s="17">
        <f t="shared" si="2"/>
        <v>5</v>
      </c>
      <c r="D12" s="17">
        <v>71</v>
      </c>
      <c r="E12" s="17">
        <v>3</v>
      </c>
      <c r="F12" s="17">
        <f>VLOOKUP(D12,[1]data!$E:$I,2,FALSE)</f>
        <v>6</v>
      </c>
      <c r="G12" s="4" t="str">
        <f>VLOOKUP(D12,[1]data!$E:$I,3,FALSE)</f>
        <v>Pavel KRPEC</v>
      </c>
      <c r="H12" s="4" t="str">
        <f>VLOOKUP(D12,[1]data!$E:$I,5,FALSE)</f>
        <v>HZS Moravskoslezského kraje</v>
      </c>
      <c r="I12" s="4">
        <f>VLOOKUP(D12,[1]data!$E:$I,4,FALSE)</f>
        <v>0</v>
      </c>
      <c r="J12" s="5">
        <v>14.21</v>
      </c>
      <c r="K12" s="5">
        <v>15.42</v>
      </c>
      <c r="L12" s="18">
        <f t="shared" si="3"/>
        <v>14.21</v>
      </c>
      <c r="M12" s="16"/>
      <c r="N12" s="16">
        <f t="shared" si="4"/>
        <v>14.21</v>
      </c>
      <c r="O12" s="16">
        <f t="shared" si="4"/>
        <v>15.42</v>
      </c>
      <c r="P12" s="16">
        <f t="shared" si="5"/>
        <v>14.21</v>
      </c>
      <c r="Q12" s="16">
        <f t="shared" si="6"/>
        <v>15.42</v>
      </c>
      <c r="R12" s="16">
        <f t="shared" si="7"/>
        <v>14.210154200000002</v>
      </c>
    </row>
    <row r="13" spans="1:18">
      <c r="A13" s="21">
        <f t="shared" si="0"/>
        <v>6</v>
      </c>
      <c r="B13" s="4">
        <f t="shared" si="1"/>
        <v>6.0007999999999999</v>
      </c>
      <c r="C13" s="17">
        <f t="shared" si="2"/>
        <v>6</v>
      </c>
      <c r="D13" s="17">
        <v>72</v>
      </c>
      <c r="E13" s="17">
        <v>4</v>
      </c>
      <c r="F13" s="17">
        <f>VLOOKUP(D13,[1]data!$E:$I,2,FALSE)</f>
        <v>8</v>
      </c>
      <c r="G13" s="4" t="str">
        <f>VLOOKUP(D13,[1]data!$E:$I,3,FALSE)</f>
        <v>Daniel KLVAŇA</v>
      </c>
      <c r="H13" s="4" t="str">
        <f>VLOOKUP(D13,[1]data!$E:$I,5,FALSE)</f>
        <v>Oznice</v>
      </c>
      <c r="I13" s="4">
        <f>VLOOKUP(D13,[1]data!$E:$I,4,FALSE)</f>
        <v>0</v>
      </c>
      <c r="J13" s="5">
        <v>17.09</v>
      </c>
      <c r="K13" s="5">
        <v>14.4</v>
      </c>
      <c r="L13" s="18">
        <f t="shared" si="3"/>
        <v>14.4</v>
      </c>
      <c r="M13" s="16"/>
      <c r="N13" s="16">
        <f t="shared" si="4"/>
        <v>17.09</v>
      </c>
      <c r="O13" s="16">
        <f t="shared" si="4"/>
        <v>14.4</v>
      </c>
      <c r="P13" s="16">
        <f t="shared" si="5"/>
        <v>14.4</v>
      </c>
      <c r="Q13" s="16">
        <f t="shared" si="6"/>
        <v>17.09</v>
      </c>
      <c r="R13" s="16">
        <f t="shared" si="7"/>
        <v>14.400170900000001</v>
      </c>
    </row>
    <row r="14" spans="1:18">
      <c r="A14" s="21">
        <f t="shared" si="0"/>
        <v>7</v>
      </c>
      <c r="B14" s="4">
        <f t="shared" si="1"/>
        <v>7.0004999999999997</v>
      </c>
      <c r="C14" s="17">
        <f t="shared" si="2"/>
        <v>7</v>
      </c>
      <c r="D14" s="17">
        <v>70</v>
      </c>
      <c r="E14" s="17">
        <v>2</v>
      </c>
      <c r="F14" s="17">
        <f>VLOOKUP(D14,[1]data!$E:$I,2,FALSE)</f>
        <v>5</v>
      </c>
      <c r="G14" s="4" t="str">
        <f>VLOOKUP(D14,[1]data!$E:$I,3,FALSE)</f>
        <v>Milan NETRVAL</v>
      </c>
      <c r="H14" s="4" t="str">
        <f>VLOOKUP(D14,[1]data!$E:$I,5,FALSE)</f>
        <v>HZS Plzeňského kraje</v>
      </c>
      <c r="I14" s="4">
        <f>VLOOKUP(D14,[1]data!$E:$I,4,FALSE)</f>
        <v>0</v>
      </c>
      <c r="J14" s="5">
        <v>14.42</v>
      </c>
      <c r="K14" s="5">
        <v>99.99</v>
      </c>
      <c r="L14" s="18">
        <f t="shared" si="3"/>
        <v>14.42</v>
      </c>
      <c r="M14" s="16"/>
      <c r="N14" s="16">
        <f t="shared" si="4"/>
        <v>14.42</v>
      </c>
      <c r="O14" s="16">
        <f t="shared" si="4"/>
        <v>99.99</v>
      </c>
      <c r="P14" s="16">
        <f t="shared" si="5"/>
        <v>14.42</v>
      </c>
      <c r="Q14" s="16">
        <f t="shared" si="6"/>
        <v>99.99</v>
      </c>
      <c r="R14" s="16">
        <f t="shared" si="7"/>
        <v>14.4209999</v>
      </c>
    </row>
    <row r="15" spans="1:18">
      <c r="A15" s="21">
        <f t="shared" si="0"/>
        <v>8</v>
      </c>
      <c r="B15" s="21">
        <f t="shared" si="1"/>
        <v>8.0008999999999997</v>
      </c>
      <c r="C15" s="17">
        <f t="shared" si="2"/>
        <v>8</v>
      </c>
      <c r="D15" s="17">
        <v>66</v>
      </c>
      <c r="E15" s="17">
        <v>2</v>
      </c>
      <c r="F15" s="17">
        <f>VLOOKUP(D15,[1]data!$E:$I,2,FALSE)</f>
        <v>9</v>
      </c>
      <c r="G15" s="4" t="str">
        <f>VLOOKUP(D15,[1]data!$E:$I,3,FALSE)</f>
        <v>Jakub ZAJAN</v>
      </c>
      <c r="H15" s="4" t="str">
        <f>VLOOKUP(D15,[1]data!$E:$I,5,FALSE)</f>
        <v>HZS Hl. města Prahy</v>
      </c>
      <c r="I15" s="4">
        <f>VLOOKUP(D15,[1]data!$E:$I,4,FALSE)</f>
        <v>0</v>
      </c>
      <c r="J15" s="5">
        <v>19.11</v>
      </c>
      <c r="K15" s="5">
        <v>14.5</v>
      </c>
      <c r="L15" s="18">
        <f t="shared" si="3"/>
        <v>14.5</v>
      </c>
      <c r="M15" s="16"/>
      <c r="N15" s="16">
        <f t="shared" si="4"/>
        <v>19.11</v>
      </c>
      <c r="O15" s="16">
        <f t="shared" si="4"/>
        <v>14.5</v>
      </c>
      <c r="P15" s="16">
        <f t="shared" si="5"/>
        <v>14.5</v>
      </c>
      <c r="Q15" s="16">
        <f t="shared" si="6"/>
        <v>19.11</v>
      </c>
      <c r="R15" s="16">
        <f t="shared" si="7"/>
        <v>14.5001911</v>
      </c>
    </row>
    <row r="16" spans="1:18">
      <c r="A16" s="21">
        <f t="shared" si="0"/>
        <v>9</v>
      </c>
      <c r="B16" s="21">
        <f t="shared" si="1"/>
        <v>9.0007000000000001</v>
      </c>
      <c r="C16" s="17">
        <f t="shared" si="2"/>
        <v>9</v>
      </c>
      <c r="D16" s="17">
        <v>69</v>
      </c>
      <c r="E16" s="17">
        <v>1</v>
      </c>
      <c r="F16" s="17">
        <f>VLOOKUP(D16,[1]data!$E:$I,2,FALSE)</f>
        <v>7</v>
      </c>
      <c r="G16" s="4" t="str">
        <f>VLOOKUP(D16,[1]data!$E:$I,3,FALSE)</f>
        <v>Jan VYVIAL</v>
      </c>
      <c r="H16" s="4" t="str">
        <f>VLOOKUP(D16,[1]data!$E:$I,5,FALSE)</f>
        <v>HZS Moravskoslezského kraje</v>
      </c>
      <c r="I16" s="4">
        <f>VLOOKUP(D16,[1]data!$E:$I,4,FALSE)</f>
        <v>0</v>
      </c>
      <c r="J16" s="5">
        <v>14.51</v>
      </c>
      <c r="K16" s="5">
        <v>14.68</v>
      </c>
      <c r="L16" s="18">
        <f t="shared" si="3"/>
        <v>14.51</v>
      </c>
      <c r="M16" s="16"/>
      <c r="N16" s="16">
        <f t="shared" si="4"/>
        <v>14.51</v>
      </c>
      <c r="O16" s="16">
        <f t="shared" si="4"/>
        <v>14.68</v>
      </c>
      <c r="P16" s="16">
        <f t="shared" si="5"/>
        <v>14.51</v>
      </c>
      <c r="Q16" s="16">
        <f t="shared" si="6"/>
        <v>14.68</v>
      </c>
      <c r="R16" s="16">
        <f t="shared" si="7"/>
        <v>14.510146799999999</v>
      </c>
    </row>
    <row r="17" spans="1:18">
      <c r="A17" s="21">
        <f t="shared" si="0"/>
        <v>10</v>
      </c>
      <c r="B17" s="21">
        <f t="shared" si="1"/>
        <v>10.000299999999999</v>
      </c>
      <c r="C17" s="17">
        <f t="shared" si="2"/>
        <v>10</v>
      </c>
      <c r="D17" s="17">
        <v>73</v>
      </c>
      <c r="E17" s="17">
        <v>1</v>
      </c>
      <c r="F17" s="17">
        <f>VLOOKUP(D17,[1]data!$E:$I,2,FALSE)</f>
        <v>3</v>
      </c>
      <c r="G17" s="4" t="str">
        <f>VLOOKUP(D17,[1]data!$E:$I,3,FALSE)</f>
        <v>Jan HOPP</v>
      </c>
      <c r="H17" s="4" t="str">
        <f>VLOOKUP(D17,[1]data!$E:$I,5,FALSE)</f>
        <v>HZS Hl. města Prahy</v>
      </c>
      <c r="I17" s="4"/>
      <c r="J17" s="5">
        <v>17.8</v>
      </c>
      <c r="K17" s="5">
        <v>14.51</v>
      </c>
      <c r="L17" s="18">
        <f t="shared" si="3"/>
        <v>14.51</v>
      </c>
      <c r="M17" s="16" t="s">
        <v>159</v>
      </c>
      <c r="N17" s="16">
        <f t="shared" si="4"/>
        <v>17.8</v>
      </c>
      <c r="O17" s="16">
        <f t="shared" si="4"/>
        <v>14.51</v>
      </c>
      <c r="P17" s="16">
        <f t="shared" si="5"/>
        <v>14.51</v>
      </c>
      <c r="Q17" s="16">
        <f t="shared" si="6"/>
        <v>17.8</v>
      </c>
      <c r="R17" s="16">
        <f t="shared" si="7"/>
        <v>14.510178</v>
      </c>
    </row>
    <row r="18" spans="1:18">
      <c r="A18" s="21">
        <f t="shared" si="0"/>
        <v>11</v>
      </c>
      <c r="B18" s="21">
        <f t="shared" si="1"/>
        <v>11.002000000000001</v>
      </c>
      <c r="C18" s="17">
        <f t="shared" si="2"/>
        <v>11</v>
      </c>
      <c r="D18" s="17">
        <v>60</v>
      </c>
      <c r="E18" s="17">
        <v>4</v>
      </c>
      <c r="F18" s="17">
        <f>VLOOKUP(D18,[1]data!$E:$I,2,FALSE)</f>
        <v>20</v>
      </c>
      <c r="G18" s="4" t="str">
        <f>VLOOKUP(D18,[1]data!$E:$I,3,FALSE)</f>
        <v>Martin LIDMILA</v>
      </c>
      <c r="H18" s="4" t="str">
        <f>VLOOKUP(D18,[1]data!$E:$I,5,FALSE)</f>
        <v>Zbožnov</v>
      </c>
      <c r="I18" s="4">
        <f>VLOOKUP(D18,[1]data!$E:$I,4,FALSE)</f>
        <v>0</v>
      </c>
      <c r="J18" s="5">
        <v>14.53</v>
      </c>
      <c r="K18" s="5">
        <v>99.99</v>
      </c>
      <c r="L18" s="18">
        <f t="shared" si="3"/>
        <v>14.53</v>
      </c>
      <c r="M18" s="16"/>
      <c r="N18" s="16">
        <f t="shared" si="4"/>
        <v>14.53</v>
      </c>
      <c r="O18" s="16">
        <f t="shared" si="4"/>
        <v>99.99</v>
      </c>
      <c r="P18" s="16">
        <f t="shared" si="5"/>
        <v>14.53</v>
      </c>
      <c r="Q18" s="16">
        <f t="shared" si="6"/>
        <v>99.99</v>
      </c>
      <c r="R18" s="16">
        <f t="shared" si="7"/>
        <v>14.530999899999999</v>
      </c>
    </row>
    <row r="19" spans="1:18">
      <c r="A19" s="21">
        <f t="shared" si="0"/>
        <v>12</v>
      </c>
      <c r="B19" s="4">
        <f t="shared" si="1"/>
        <v>12.003</v>
      </c>
      <c r="C19" s="17">
        <f t="shared" si="2"/>
        <v>12</v>
      </c>
      <c r="D19" s="17">
        <v>47</v>
      </c>
      <c r="E19" s="17">
        <v>3</v>
      </c>
      <c r="F19" s="17">
        <f>VLOOKUP(D19,[1]data!$E:$I,2,FALSE)</f>
        <v>30</v>
      </c>
      <c r="G19" s="4" t="str">
        <f>VLOOKUP(D19,[1]data!$E:$I,3,FALSE)</f>
        <v>Tomáš DANĚK</v>
      </c>
      <c r="H19" s="4" t="str">
        <f>VLOOKUP(D19,[1]data!$E:$I,5,FALSE)</f>
        <v>HZS Hl. města Prahy</v>
      </c>
      <c r="I19" s="4">
        <f>VLOOKUP(D19,[1]data!$E:$I,4,FALSE)</f>
        <v>0</v>
      </c>
      <c r="J19" s="5">
        <v>14.95</v>
      </c>
      <c r="K19" s="5">
        <v>14.6</v>
      </c>
      <c r="L19" s="18">
        <f t="shared" si="3"/>
        <v>14.6</v>
      </c>
      <c r="M19" s="16"/>
      <c r="N19" s="16">
        <f t="shared" si="4"/>
        <v>14.95</v>
      </c>
      <c r="O19" s="16">
        <f t="shared" si="4"/>
        <v>14.6</v>
      </c>
      <c r="P19" s="16">
        <f t="shared" si="5"/>
        <v>14.6</v>
      </c>
      <c r="Q19" s="16">
        <f t="shared" si="6"/>
        <v>14.95</v>
      </c>
      <c r="R19" s="16">
        <f t="shared" si="7"/>
        <v>14.600149499999999</v>
      </c>
    </row>
    <row r="20" spans="1:18">
      <c r="A20" s="21">
        <f t="shared" si="0"/>
        <v>13</v>
      </c>
      <c r="B20" s="4">
        <f t="shared" si="1"/>
        <v>13.000400000000001</v>
      </c>
      <c r="C20" s="17">
        <f t="shared" si="2"/>
        <v>13</v>
      </c>
      <c r="D20" s="17">
        <v>76</v>
      </c>
      <c r="E20" s="17">
        <v>4</v>
      </c>
      <c r="F20" s="17">
        <f>VLOOKUP(D20,[1]data!$E:$I,2,FALSE)</f>
        <v>4</v>
      </c>
      <c r="G20" s="4" t="str">
        <f>VLOOKUP(D20,[1]data!$E:$I,3,FALSE)</f>
        <v>David DOPIRÁK</v>
      </c>
      <c r="H20" s="4" t="str">
        <f>VLOOKUP(D20,[1]data!$E:$I,5,FALSE)</f>
        <v>HZS Plzeňského kraje</v>
      </c>
      <c r="I20" s="4">
        <f>VLOOKUP(D20,[1]data!$E:$I,4,FALSE)</f>
        <v>0</v>
      </c>
      <c r="J20" s="5">
        <v>20.76</v>
      </c>
      <c r="K20" s="5">
        <v>14.69</v>
      </c>
      <c r="L20" s="18">
        <f t="shared" si="3"/>
        <v>14.69</v>
      </c>
      <c r="M20" s="16" t="s">
        <v>159</v>
      </c>
      <c r="N20" s="16">
        <f t="shared" si="4"/>
        <v>20.76</v>
      </c>
      <c r="O20" s="16">
        <f t="shared" si="4"/>
        <v>14.69</v>
      </c>
      <c r="P20" s="16">
        <f t="shared" si="5"/>
        <v>14.69</v>
      </c>
      <c r="Q20" s="16">
        <f t="shared" si="6"/>
        <v>20.76</v>
      </c>
      <c r="R20" s="16">
        <f t="shared" si="7"/>
        <v>14.690207599999999</v>
      </c>
    </row>
    <row r="21" spans="1:18">
      <c r="A21" s="21">
        <f t="shared" si="0"/>
        <v>14</v>
      </c>
      <c r="B21" s="4">
        <f t="shared" si="1"/>
        <v>14.0032</v>
      </c>
      <c r="C21" s="17">
        <f t="shared" si="2"/>
        <v>14</v>
      </c>
      <c r="D21" s="17">
        <v>48</v>
      </c>
      <c r="E21" s="17">
        <v>4</v>
      </c>
      <c r="F21" s="17">
        <f>VLOOKUP(D21,[1]data!$E:$I,2,FALSE)</f>
        <v>32</v>
      </c>
      <c r="G21" s="4" t="str">
        <f>VLOOKUP(D21,[1]data!$E:$I,3,FALSE)</f>
        <v>Radek ŠUBA</v>
      </c>
      <c r="H21" s="4" t="str">
        <f>VLOOKUP(D21,[1]data!$E:$I,5,FALSE)</f>
        <v>HZS Zlínského kraje</v>
      </c>
      <c r="I21" s="4">
        <f>VLOOKUP(D21,[1]data!$E:$I,4,FALSE)</f>
        <v>0</v>
      </c>
      <c r="J21" s="5">
        <v>15.18</v>
      </c>
      <c r="K21" s="5">
        <v>14.84</v>
      </c>
      <c r="L21" s="18">
        <f t="shared" si="3"/>
        <v>14.84</v>
      </c>
      <c r="M21" s="16"/>
      <c r="N21" s="16">
        <f t="shared" si="4"/>
        <v>15.18</v>
      </c>
      <c r="O21" s="16">
        <f t="shared" si="4"/>
        <v>14.84</v>
      </c>
      <c r="P21" s="16">
        <f t="shared" si="5"/>
        <v>14.84</v>
      </c>
      <c r="Q21" s="16">
        <f t="shared" si="6"/>
        <v>15.18</v>
      </c>
      <c r="R21" s="16">
        <f t="shared" si="7"/>
        <v>14.840151799999999</v>
      </c>
    </row>
    <row r="22" spans="1:18">
      <c r="A22" s="21">
        <f t="shared" si="0"/>
        <v>15</v>
      </c>
      <c r="B22" s="4">
        <f t="shared" si="1"/>
        <v>15.004799999999999</v>
      </c>
      <c r="C22" s="17">
        <f t="shared" si="2"/>
        <v>15</v>
      </c>
      <c r="D22" s="17">
        <v>32</v>
      </c>
      <c r="E22" s="17">
        <v>4</v>
      </c>
      <c r="F22" s="17">
        <f>VLOOKUP(D22,[1]data!$E:$I,2,FALSE)</f>
        <v>48</v>
      </c>
      <c r="G22" s="4" t="str">
        <f>VLOOKUP(D22,[1]data!$E:$I,3,FALSE)</f>
        <v>Novotný VÁCLAV</v>
      </c>
      <c r="H22" s="4" t="str">
        <f>VLOOKUP(D22,[1]data!$E:$I,5,FALSE)</f>
        <v>HZS Královéhradeckého kraje</v>
      </c>
      <c r="I22" s="4">
        <f>VLOOKUP(D22,[1]data!$E:$I,4,FALSE)</f>
        <v>0</v>
      </c>
      <c r="J22" s="5">
        <v>14.97</v>
      </c>
      <c r="K22" s="5">
        <v>15.29</v>
      </c>
      <c r="L22" s="18">
        <f t="shared" si="3"/>
        <v>14.97</v>
      </c>
      <c r="M22" s="16"/>
      <c r="N22" s="16">
        <f t="shared" si="4"/>
        <v>14.97</v>
      </c>
      <c r="O22" s="16">
        <f t="shared" si="4"/>
        <v>15.29</v>
      </c>
      <c r="P22" s="16">
        <f t="shared" si="5"/>
        <v>14.97</v>
      </c>
      <c r="Q22" s="16">
        <f t="shared" si="6"/>
        <v>15.29</v>
      </c>
      <c r="R22" s="16">
        <f t="shared" si="7"/>
        <v>14.9701529</v>
      </c>
    </row>
    <row r="23" spans="1:18">
      <c r="A23" s="21">
        <f t="shared" si="0"/>
        <v>16</v>
      </c>
      <c r="B23" s="21">
        <f t="shared" si="1"/>
        <v>16.001200000000001</v>
      </c>
      <c r="C23" s="17">
        <f t="shared" si="2"/>
        <v>16</v>
      </c>
      <c r="D23" s="17">
        <v>68</v>
      </c>
      <c r="E23" s="17">
        <v>4</v>
      </c>
      <c r="F23" s="17">
        <f>VLOOKUP(D23,[1]data!$E:$I,2,FALSE)</f>
        <v>12</v>
      </c>
      <c r="G23" s="4" t="str">
        <f>VLOOKUP(D23,[1]data!$E:$I,3,FALSE)</f>
        <v>Jakub PAULÍČEK</v>
      </c>
      <c r="H23" s="4" t="str">
        <f>VLOOKUP(D23,[1]data!$E:$I,5,FALSE)</f>
        <v>HZS Pardubického kraje</v>
      </c>
      <c r="I23" s="4">
        <f>VLOOKUP(D23,[1]data!$E:$I,4,FALSE)</f>
        <v>0</v>
      </c>
      <c r="J23" s="5">
        <v>15.05</v>
      </c>
      <c r="K23" s="5">
        <v>15.05</v>
      </c>
      <c r="L23" s="18">
        <f t="shared" si="3"/>
        <v>15.05</v>
      </c>
      <c r="M23" s="16"/>
      <c r="N23" s="16">
        <f t="shared" si="4"/>
        <v>15.05</v>
      </c>
      <c r="O23" s="16">
        <f t="shared" si="4"/>
        <v>15.05</v>
      </c>
      <c r="P23" s="16">
        <f t="shared" si="5"/>
        <v>15.05</v>
      </c>
      <c r="Q23" s="16">
        <f t="shared" si="6"/>
        <v>15.05</v>
      </c>
      <c r="R23" s="16">
        <f t="shared" si="7"/>
        <v>15.050150500000001</v>
      </c>
    </row>
    <row r="24" spans="1:18">
      <c r="A24" s="21">
        <f t="shared" si="0"/>
        <v>17</v>
      </c>
      <c r="B24" s="21">
        <f t="shared" si="1"/>
        <v>17.003399999999999</v>
      </c>
      <c r="C24" s="17">
        <f t="shared" si="2"/>
        <v>17</v>
      </c>
      <c r="D24" s="17">
        <v>43</v>
      </c>
      <c r="E24" s="17">
        <v>3</v>
      </c>
      <c r="F24" s="17">
        <f>VLOOKUP(D24,[1]data!$E:$I,2,FALSE)</f>
        <v>34</v>
      </c>
      <c r="G24" s="4" t="str">
        <f>VLOOKUP(D24,[1]data!$E:$I,3,FALSE)</f>
        <v>Jan ZHŘÍVAL</v>
      </c>
      <c r="H24" s="4" t="str">
        <f>VLOOKUP(D24,[1]data!$E:$I,5,FALSE)</f>
        <v>HZS Královéhradeckého kraje</v>
      </c>
      <c r="I24" s="4">
        <f>VLOOKUP(D24,[1]data!$E:$I,4,FALSE)</f>
        <v>0</v>
      </c>
      <c r="J24" s="5">
        <v>15.15</v>
      </c>
      <c r="K24" s="5">
        <v>16.47</v>
      </c>
      <c r="L24" s="18">
        <f t="shared" si="3"/>
        <v>15.15</v>
      </c>
      <c r="M24" s="16"/>
      <c r="N24" s="16">
        <f t="shared" si="4"/>
        <v>15.15</v>
      </c>
      <c r="O24" s="16">
        <f t="shared" si="4"/>
        <v>16.47</v>
      </c>
      <c r="P24" s="16">
        <f t="shared" si="5"/>
        <v>15.15</v>
      </c>
      <c r="Q24" s="16">
        <f t="shared" si="6"/>
        <v>16.47</v>
      </c>
      <c r="R24" s="16">
        <f t="shared" si="7"/>
        <v>15.150164699999999</v>
      </c>
    </row>
    <row r="25" spans="1:18">
      <c r="A25" s="21">
        <f t="shared" si="0"/>
        <v>18</v>
      </c>
      <c r="B25" s="21">
        <f t="shared" si="1"/>
        <v>18.0015</v>
      </c>
      <c r="C25" s="17">
        <f t="shared" si="2"/>
        <v>18</v>
      </c>
      <c r="D25" s="17">
        <v>61</v>
      </c>
      <c r="E25" s="17">
        <v>1</v>
      </c>
      <c r="F25" s="17">
        <f>VLOOKUP(D25,[1]data!$E:$I,2,FALSE)</f>
        <v>15</v>
      </c>
      <c r="G25" s="4" t="str">
        <f>VLOOKUP(D25,[1]data!$E:$I,3,FALSE)</f>
        <v>Lukáš HONS</v>
      </c>
      <c r="H25" s="4" t="str">
        <f>VLOOKUP(D25,[1]data!$E:$I,5,FALSE)</f>
        <v>HZS kraje Vysočina</v>
      </c>
      <c r="I25" s="4">
        <f>VLOOKUP(D25,[1]data!$E:$I,4,FALSE)</f>
        <v>0</v>
      </c>
      <c r="J25" s="5">
        <v>15.61</v>
      </c>
      <c r="K25" s="5">
        <v>15.28</v>
      </c>
      <c r="L25" s="18">
        <f t="shared" si="3"/>
        <v>15.28</v>
      </c>
      <c r="M25" s="16" t="s">
        <v>159</v>
      </c>
      <c r="N25" s="16">
        <f t="shared" si="4"/>
        <v>15.61</v>
      </c>
      <c r="O25" s="16">
        <f t="shared" si="4"/>
        <v>15.28</v>
      </c>
      <c r="P25" s="16">
        <f t="shared" si="5"/>
        <v>15.28</v>
      </c>
      <c r="Q25" s="16">
        <f t="shared" si="6"/>
        <v>15.61</v>
      </c>
      <c r="R25" s="16">
        <f t="shared" si="7"/>
        <v>15.280156099999999</v>
      </c>
    </row>
    <row r="26" spans="1:18">
      <c r="A26" s="21">
        <f t="shared" si="0"/>
        <v>19</v>
      </c>
      <c r="B26" s="21">
        <f t="shared" si="1"/>
        <v>19.007200000000001</v>
      </c>
      <c r="C26" s="17">
        <f t="shared" si="2"/>
        <v>19</v>
      </c>
      <c r="D26" s="17">
        <v>8</v>
      </c>
      <c r="E26" s="17">
        <v>4</v>
      </c>
      <c r="F26" s="17">
        <f>VLOOKUP(D26,[1]data!$E:$I,2,FALSE)</f>
        <v>72</v>
      </c>
      <c r="G26" s="4" t="str">
        <f>VLOOKUP(D26,[1]data!$E:$I,3,FALSE)</f>
        <v>Marián RERKO</v>
      </c>
      <c r="H26" s="4" t="str">
        <f>VLOOKUP(D26,[1]data!$E:$I,5,FALSE)</f>
        <v>HaZZ Poprad</v>
      </c>
      <c r="I26" s="4">
        <f>VLOOKUP(D26,[1]data!$E:$I,4,FALSE)</f>
        <v>0</v>
      </c>
      <c r="J26" s="5">
        <v>15.63</v>
      </c>
      <c r="K26" s="5">
        <v>15.28</v>
      </c>
      <c r="L26" s="18">
        <f t="shared" si="3"/>
        <v>15.28</v>
      </c>
      <c r="M26" s="16"/>
      <c r="N26" s="16">
        <f t="shared" si="4"/>
        <v>15.63</v>
      </c>
      <c r="O26" s="16">
        <f t="shared" si="4"/>
        <v>15.28</v>
      </c>
      <c r="P26" s="16">
        <f t="shared" si="5"/>
        <v>15.28</v>
      </c>
      <c r="Q26" s="16">
        <f t="shared" si="6"/>
        <v>15.63</v>
      </c>
      <c r="R26" s="16">
        <f t="shared" si="7"/>
        <v>15.2801563</v>
      </c>
    </row>
    <row r="27" spans="1:18">
      <c r="A27" s="21">
        <f t="shared" si="0"/>
        <v>20</v>
      </c>
      <c r="B27" s="4">
        <f t="shared" si="1"/>
        <v>20.005800000000001</v>
      </c>
      <c r="C27" s="17">
        <f t="shared" si="2"/>
        <v>20</v>
      </c>
      <c r="D27" s="17">
        <v>19</v>
      </c>
      <c r="E27" s="17">
        <v>3</v>
      </c>
      <c r="F27" s="17">
        <f>VLOOKUP(D27,[1]data!$E:$I,2,FALSE)</f>
        <v>58</v>
      </c>
      <c r="G27" s="4" t="str">
        <f>VLOOKUP(D27,[1]data!$E:$I,3,FALSE)</f>
        <v>Jaroslav ŽITNÝ</v>
      </c>
      <c r="H27" s="4" t="str">
        <f>VLOOKUP(D27,[1]data!$E:$I,5,FALSE)</f>
        <v>HZS Olomouckého kraje</v>
      </c>
      <c r="I27" s="4">
        <f>VLOOKUP(D27,[1]data!$E:$I,4,FALSE)</f>
        <v>0</v>
      </c>
      <c r="J27" s="5">
        <v>15.38</v>
      </c>
      <c r="K27" s="5">
        <v>17.38</v>
      </c>
      <c r="L27" s="18">
        <f t="shared" si="3"/>
        <v>15.38</v>
      </c>
      <c r="M27" s="16"/>
      <c r="N27" s="16">
        <f t="shared" si="4"/>
        <v>15.38</v>
      </c>
      <c r="O27" s="16">
        <f t="shared" si="4"/>
        <v>17.38</v>
      </c>
      <c r="P27" s="16">
        <f t="shared" si="5"/>
        <v>15.38</v>
      </c>
      <c r="Q27" s="16">
        <f t="shared" si="6"/>
        <v>17.38</v>
      </c>
      <c r="R27" s="16">
        <f t="shared" si="7"/>
        <v>15.380173800000001</v>
      </c>
    </row>
    <row r="28" spans="1:18">
      <c r="A28" s="21">
        <f t="shared" si="0"/>
        <v>21</v>
      </c>
      <c r="B28" s="4">
        <f t="shared" si="1"/>
        <v>21.0014</v>
      </c>
      <c r="C28" s="17">
        <f t="shared" si="2"/>
        <v>21</v>
      </c>
      <c r="D28" s="17">
        <v>63</v>
      </c>
      <c r="E28" s="17">
        <v>3</v>
      </c>
      <c r="F28" s="17">
        <f>VLOOKUP(D28,[1]data!$E:$I,2,FALSE)</f>
        <v>14</v>
      </c>
      <c r="G28" s="4" t="str">
        <f>VLOOKUP(D28,[1]data!$E:$I,3,FALSE)</f>
        <v>František KUNOVSKÝ</v>
      </c>
      <c r="H28" s="4" t="str">
        <f>VLOOKUP(D28,[1]data!$E:$I,5,FALSE)</f>
        <v>HZS Moravskoslezského kraje</v>
      </c>
      <c r="I28" s="4">
        <f>VLOOKUP(D28,[1]data!$E:$I,4,FALSE)</f>
        <v>0</v>
      </c>
      <c r="J28" s="5">
        <v>19.21</v>
      </c>
      <c r="K28" s="5">
        <v>15.51</v>
      </c>
      <c r="L28" s="18">
        <f t="shared" si="3"/>
        <v>15.51</v>
      </c>
      <c r="M28" s="16"/>
      <c r="N28" s="16">
        <f t="shared" si="4"/>
        <v>19.21</v>
      </c>
      <c r="O28" s="16">
        <f t="shared" si="4"/>
        <v>15.51</v>
      </c>
      <c r="P28" s="16">
        <f t="shared" si="5"/>
        <v>15.51</v>
      </c>
      <c r="Q28" s="16">
        <f t="shared" si="6"/>
        <v>19.21</v>
      </c>
      <c r="R28" s="16">
        <f t="shared" si="7"/>
        <v>15.510192099999999</v>
      </c>
    </row>
    <row r="29" spans="1:18">
      <c r="A29" s="21">
        <f t="shared" si="0"/>
        <v>22</v>
      </c>
      <c r="B29" s="4">
        <f t="shared" si="1"/>
        <v>22.003299999999999</v>
      </c>
      <c r="C29" s="17">
        <f t="shared" si="2"/>
        <v>22</v>
      </c>
      <c r="D29" s="17">
        <v>42</v>
      </c>
      <c r="E29" s="17">
        <v>2</v>
      </c>
      <c r="F29" s="17">
        <f>VLOOKUP(D29,[1]data!$E:$I,2,FALSE)</f>
        <v>33</v>
      </c>
      <c r="G29" s="4" t="str">
        <f>VLOOKUP(D29,[1]data!$E:$I,3,FALSE)</f>
        <v>Václav BLAŽEK</v>
      </c>
      <c r="H29" s="4" t="str">
        <f>VLOOKUP(D29,[1]data!$E:$I,5,FALSE)</f>
        <v>HZS Olomouckého kraje</v>
      </c>
      <c r="I29" s="4">
        <f>VLOOKUP(D29,[1]data!$E:$I,4,FALSE)</f>
        <v>0</v>
      </c>
      <c r="J29" s="5">
        <v>16.21</v>
      </c>
      <c r="K29" s="5">
        <v>15.52</v>
      </c>
      <c r="L29" s="18">
        <f t="shared" si="3"/>
        <v>15.52</v>
      </c>
      <c r="M29" s="16"/>
      <c r="N29" s="16">
        <f t="shared" si="4"/>
        <v>16.21</v>
      </c>
      <c r="O29" s="16">
        <f t="shared" si="4"/>
        <v>15.52</v>
      </c>
      <c r="P29" s="16">
        <f t="shared" si="5"/>
        <v>15.52</v>
      </c>
      <c r="Q29" s="16">
        <f t="shared" si="6"/>
        <v>16.21</v>
      </c>
      <c r="R29" s="16">
        <f t="shared" si="7"/>
        <v>15.5201621</v>
      </c>
    </row>
    <row r="30" spans="1:18">
      <c r="A30" s="21">
        <f t="shared" si="0"/>
        <v>23</v>
      </c>
      <c r="B30" s="4">
        <f t="shared" si="1"/>
        <v>23.0017</v>
      </c>
      <c r="C30" s="17">
        <f t="shared" si="2"/>
        <v>23</v>
      </c>
      <c r="D30" s="17">
        <v>58</v>
      </c>
      <c r="E30" s="17">
        <v>2</v>
      </c>
      <c r="F30" s="17">
        <f>VLOOKUP(D30,[1]data!$E:$I,2,FALSE)</f>
        <v>17</v>
      </c>
      <c r="G30" s="4" t="str">
        <f>VLOOKUP(D30,[1]data!$E:$I,3,FALSE)</f>
        <v>Martin GRYČ</v>
      </c>
      <c r="H30" s="4" t="str">
        <f>VLOOKUP(D30,[1]data!$E:$I,5,FALSE)</f>
        <v>HZS Moravskoslezského kraje</v>
      </c>
      <c r="I30" s="4">
        <f>VLOOKUP(D30,[1]data!$E:$I,4,FALSE)</f>
        <v>0</v>
      </c>
      <c r="J30" s="5">
        <v>15.83</v>
      </c>
      <c r="K30" s="5">
        <v>15.54</v>
      </c>
      <c r="L30" s="18">
        <f t="shared" si="3"/>
        <v>15.54</v>
      </c>
      <c r="M30" s="16"/>
      <c r="N30" s="16">
        <f t="shared" si="4"/>
        <v>15.83</v>
      </c>
      <c r="O30" s="16">
        <f t="shared" si="4"/>
        <v>15.54</v>
      </c>
      <c r="P30" s="16">
        <f t="shared" si="5"/>
        <v>15.54</v>
      </c>
      <c r="Q30" s="16">
        <f t="shared" si="6"/>
        <v>15.83</v>
      </c>
      <c r="R30" s="16">
        <f t="shared" si="7"/>
        <v>15.5401583</v>
      </c>
    </row>
    <row r="31" spans="1:18">
      <c r="A31" s="21">
        <f t="shared" si="0"/>
        <v>24</v>
      </c>
      <c r="B31" s="21">
        <f t="shared" si="1"/>
        <v>24.0075</v>
      </c>
      <c r="C31" s="17">
        <f t="shared" si="2"/>
        <v>24</v>
      </c>
      <c r="D31" s="17">
        <v>1</v>
      </c>
      <c r="E31" s="17">
        <v>1</v>
      </c>
      <c r="F31" s="17">
        <f>VLOOKUP(D31,[1]data!$E:$I,2,FALSE)</f>
        <v>75</v>
      </c>
      <c r="G31" s="4" t="str">
        <f>VLOOKUP(D31,[1]data!$E:$I,3,FALSE)</f>
        <v>Peter VITKO</v>
      </c>
      <c r="H31" s="6" t="str">
        <f>VLOOKUP(D31,[1]data!$E:$I,5,FALSE)</f>
        <v>HaZZ Poprad</v>
      </c>
      <c r="I31" s="4">
        <f>VLOOKUP(D31,[1]data!$E:$I,4,FALSE)</f>
        <v>0</v>
      </c>
      <c r="J31" s="5">
        <v>15.86</v>
      </c>
      <c r="K31" s="5">
        <v>15.54</v>
      </c>
      <c r="L31" s="18">
        <f t="shared" si="3"/>
        <v>15.54</v>
      </c>
      <c r="M31" s="16" t="s">
        <v>159</v>
      </c>
      <c r="N31" s="16">
        <f t="shared" si="4"/>
        <v>15.86</v>
      </c>
      <c r="O31" s="16">
        <f t="shared" si="4"/>
        <v>15.54</v>
      </c>
      <c r="P31" s="16">
        <f t="shared" si="5"/>
        <v>15.54</v>
      </c>
      <c r="Q31" s="16">
        <f t="shared" si="6"/>
        <v>15.86</v>
      </c>
      <c r="R31" s="16">
        <f t="shared" si="7"/>
        <v>15.5401586</v>
      </c>
    </row>
    <row r="32" spans="1:18">
      <c r="A32" s="21">
        <f t="shared" si="0"/>
        <v>25</v>
      </c>
      <c r="B32" s="21">
        <f t="shared" si="1"/>
        <v>25.002099999999999</v>
      </c>
      <c r="C32" s="17">
        <f t="shared" si="2"/>
        <v>25</v>
      </c>
      <c r="D32" s="17">
        <v>54</v>
      </c>
      <c r="E32" s="17">
        <v>2</v>
      </c>
      <c r="F32" s="17">
        <f>VLOOKUP(D32,[1]data!$E:$I,2,FALSE)</f>
        <v>21</v>
      </c>
      <c r="G32" s="4" t="str">
        <f>VLOOKUP(D32,[1]data!$E:$I,3,FALSE)</f>
        <v>Jakub ČERMÁK</v>
      </c>
      <c r="H32" s="4" t="str">
        <f>VLOOKUP(D32,[1]data!$E:$I,5,FALSE)</f>
        <v>HZS Hl. města Prahy</v>
      </c>
      <c r="I32" s="4">
        <f>VLOOKUP(D32,[1]data!$E:$I,4,FALSE)</f>
        <v>0</v>
      </c>
      <c r="J32" s="5">
        <v>15.71</v>
      </c>
      <c r="K32" s="5">
        <v>24.21</v>
      </c>
      <c r="L32" s="18">
        <f t="shared" si="3"/>
        <v>15.71</v>
      </c>
      <c r="M32" s="16"/>
      <c r="N32" s="16">
        <f t="shared" si="4"/>
        <v>15.71</v>
      </c>
      <c r="O32" s="16">
        <f t="shared" si="4"/>
        <v>24.21</v>
      </c>
      <c r="P32" s="16">
        <f t="shared" si="5"/>
        <v>15.71</v>
      </c>
      <c r="Q32" s="16">
        <f t="shared" si="6"/>
        <v>24.21</v>
      </c>
      <c r="R32" s="16">
        <f t="shared" si="7"/>
        <v>15.7102421</v>
      </c>
    </row>
    <row r="33" spans="1:18">
      <c r="A33" s="21">
        <f t="shared" si="0"/>
        <v>26</v>
      </c>
      <c r="B33" s="21">
        <f t="shared" si="1"/>
        <v>26.004899999999999</v>
      </c>
      <c r="C33" s="17">
        <f t="shared" si="2"/>
        <v>26</v>
      </c>
      <c r="D33" s="17">
        <v>26</v>
      </c>
      <c r="E33" s="17">
        <v>2</v>
      </c>
      <c r="F33" s="17">
        <f>VLOOKUP(D33,[1]data!$E:$I,2,FALSE)</f>
        <v>49</v>
      </c>
      <c r="G33" s="4" t="str">
        <f>VLOOKUP(D33,[1]data!$E:$I,3,FALSE)</f>
        <v>Jakub KASAL</v>
      </c>
      <c r="H33" s="4" t="str">
        <f>VLOOKUP(D33,[1]data!$E:$I,5,FALSE)</f>
        <v>Dobrá</v>
      </c>
      <c r="I33" s="4">
        <f>VLOOKUP(D33,[1]data!$E:$I,4,FALSE)</f>
        <v>0</v>
      </c>
      <c r="J33" s="5">
        <v>18.91</v>
      </c>
      <c r="K33" s="5">
        <v>15.76</v>
      </c>
      <c r="L33" s="18">
        <f t="shared" si="3"/>
        <v>15.76</v>
      </c>
      <c r="M33" s="16"/>
      <c r="N33" s="16">
        <f t="shared" si="4"/>
        <v>18.91</v>
      </c>
      <c r="O33" s="16">
        <f t="shared" si="4"/>
        <v>15.76</v>
      </c>
      <c r="P33" s="16">
        <f t="shared" si="5"/>
        <v>15.76</v>
      </c>
      <c r="Q33" s="16">
        <f t="shared" si="6"/>
        <v>18.91</v>
      </c>
      <c r="R33" s="16">
        <f t="shared" si="7"/>
        <v>15.7601891</v>
      </c>
    </row>
    <row r="34" spans="1:18">
      <c r="A34" s="21">
        <f t="shared" si="0"/>
        <v>27</v>
      </c>
      <c r="B34" s="21">
        <f t="shared" si="1"/>
        <v>27.002700000000001</v>
      </c>
      <c r="C34" s="17">
        <f t="shared" si="2"/>
        <v>27</v>
      </c>
      <c r="D34" s="17">
        <v>49</v>
      </c>
      <c r="E34" s="17">
        <v>1</v>
      </c>
      <c r="F34" s="17">
        <f>VLOOKUP(D34,[1]data!$E:$I,2,FALSE)</f>
        <v>27</v>
      </c>
      <c r="G34" s="4" t="str">
        <f>VLOOKUP(D34,[1]data!$E:$I,3,FALSE)</f>
        <v>Martin KULHAVÝ</v>
      </c>
      <c r="H34" s="4" t="str">
        <f>VLOOKUP(D34,[1]data!$E:$I,5,FALSE)</f>
        <v>HZS Libereckého kraje</v>
      </c>
      <c r="I34" s="4">
        <f>VLOOKUP(D34,[1]data!$E:$I,4,FALSE)</f>
        <v>0</v>
      </c>
      <c r="J34" s="5">
        <v>17.5</v>
      </c>
      <c r="K34" s="5">
        <v>15.82</v>
      </c>
      <c r="L34" s="18">
        <f t="shared" si="3"/>
        <v>15.82</v>
      </c>
      <c r="M34" s="16"/>
      <c r="N34" s="16">
        <f t="shared" si="4"/>
        <v>17.5</v>
      </c>
      <c r="O34" s="16">
        <f t="shared" si="4"/>
        <v>15.82</v>
      </c>
      <c r="P34" s="16">
        <f t="shared" si="5"/>
        <v>15.82</v>
      </c>
      <c r="Q34" s="16">
        <f t="shared" si="6"/>
        <v>17.5</v>
      </c>
      <c r="R34" s="16">
        <f t="shared" si="7"/>
        <v>15.820175000000001</v>
      </c>
    </row>
    <row r="35" spans="1:18">
      <c r="A35" s="21">
        <f t="shared" si="0"/>
        <v>28</v>
      </c>
      <c r="B35" s="21">
        <f t="shared" si="1"/>
        <v>28.0062</v>
      </c>
      <c r="C35" s="17">
        <f t="shared" si="2"/>
        <v>28</v>
      </c>
      <c r="D35" s="17">
        <v>15</v>
      </c>
      <c r="E35" s="17">
        <v>3</v>
      </c>
      <c r="F35" s="17">
        <f>VLOOKUP(D35,[1]data!$E:$I,2,FALSE)</f>
        <v>62</v>
      </c>
      <c r="G35" s="4" t="str">
        <f>VLOOKUP(D35,[1]data!$E:$I,3,FALSE)</f>
        <v>Lukáš KROUPA</v>
      </c>
      <c r="H35" s="4" t="str">
        <f>VLOOKUP(D35,[1]data!$E:$I,5,FALSE)</f>
        <v>Kvasiny B</v>
      </c>
      <c r="I35" s="4">
        <f>VLOOKUP(D35,[1]data!$E:$I,4,FALSE)</f>
        <v>0</v>
      </c>
      <c r="J35" s="5">
        <v>15.88</v>
      </c>
      <c r="K35" s="5">
        <v>16.670000000000002</v>
      </c>
      <c r="L35" s="18">
        <f t="shared" si="3"/>
        <v>15.88</v>
      </c>
      <c r="M35" s="16"/>
      <c r="N35" s="16">
        <f t="shared" si="4"/>
        <v>15.88</v>
      </c>
      <c r="O35" s="16">
        <f t="shared" si="4"/>
        <v>16.670000000000002</v>
      </c>
      <c r="P35" s="16">
        <f t="shared" si="5"/>
        <v>15.88</v>
      </c>
      <c r="Q35" s="16">
        <f t="shared" si="6"/>
        <v>16.670000000000002</v>
      </c>
      <c r="R35" s="16">
        <f t="shared" si="7"/>
        <v>15.8801667</v>
      </c>
    </row>
    <row r="36" spans="1:18">
      <c r="A36" s="21">
        <f t="shared" si="0"/>
        <v>29</v>
      </c>
      <c r="B36" s="4">
        <f t="shared" si="1"/>
        <v>29.003799999999998</v>
      </c>
      <c r="C36" s="17">
        <f t="shared" si="2"/>
        <v>29</v>
      </c>
      <c r="D36" s="17">
        <v>39</v>
      </c>
      <c r="E36" s="17">
        <v>3</v>
      </c>
      <c r="F36" s="17">
        <f>VLOOKUP(D36,[1]data!$E:$I,2,FALSE)</f>
        <v>38</v>
      </c>
      <c r="G36" s="4" t="str">
        <f>VLOOKUP(D36,[1]data!$E:$I,3,FALSE)</f>
        <v>Jakub ARVAI</v>
      </c>
      <c r="H36" s="4" t="str">
        <f>VLOOKUP(D36,[1]data!$E:$I,5,FALSE)</f>
        <v>HZS Moravskoslezského kraje</v>
      </c>
      <c r="I36" s="4">
        <f>VLOOKUP(D36,[1]data!$E:$I,4,FALSE)</f>
        <v>0</v>
      </c>
      <c r="J36" s="5">
        <v>16.61</v>
      </c>
      <c r="K36" s="5">
        <v>15.89</v>
      </c>
      <c r="L36" s="18">
        <f t="shared" si="3"/>
        <v>15.89</v>
      </c>
      <c r="M36" s="16"/>
      <c r="N36" s="16">
        <f t="shared" si="4"/>
        <v>16.61</v>
      </c>
      <c r="O36" s="16">
        <f t="shared" si="4"/>
        <v>15.89</v>
      </c>
      <c r="P36" s="16">
        <f t="shared" si="5"/>
        <v>15.89</v>
      </c>
      <c r="Q36" s="16">
        <f t="shared" si="6"/>
        <v>16.61</v>
      </c>
      <c r="R36" s="16">
        <f t="shared" si="7"/>
        <v>15.8901661</v>
      </c>
    </row>
    <row r="37" spans="1:18">
      <c r="A37" s="21">
        <f t="shared" si="0"/>
        <v>30</v>
      </c>
      <c r="B37" s="4">
        <f t="shared" si="1"/>
        <v>30.004300000000001</v>
      </c>
      <c r="C37" s="17">
        <f t="shared" si="2"/>
        <v>30</v>
      </c>
      <c r="D37" s="17">
        <v>33</v>
      </c>
      <c r="E37" s="17">
        <v>1</v>
      </c>
      <c r="F37" s="17">
        <f>VLOOKUP(D37,[1]data!$E:$I,2,FALSE)</f>
        <v>43</v>
      </c>
      <c r="G37" s="4" t="str">
        <f>VLOOKUP(D37,[1]data!$E:$I,3,FALSE)</f>
        <v>Jan GRYGAR</v>
      </c>
      <c r="H37" s="4" t="str">
        <f>VLOOKUP(D37,[1]data!$E:$I,5,FALSE)</f>
        <v>HZS Moravskoslezského kraje</v>
      </c>
      <c r="I37" s="4">
        <f>VLOOKUP(D37,[1]data!$E:$I,4,FALSE)</f>
        <v>0</v>
      </c>
      <c r="J37" s="5">
        <v>19.260000000000002</v>
      </c>
      <c r="K37" s="5">
        <v>16</v>
      </c>
      <c r="L37" s="18">
        <f t="shared" si="3"/>
        <v>16</v>
      </c>
      <c r="M37" s="16"/>
      <c r="N37" s="16">
        <f t="shared" si="4"/>
        <v>19.260000000000002</v>
      </c>
      <c r="O37" s="16">
        <f t="shared" si="4"/>
        <v>16</v>
      </c>
      <c r="P37" s="16">
        <f t="shared" si="5"/>
        <v>16</v>
      </c>
      <c r="Q37" s="16">
        <f t="shared" si="6"/>
        <v>19.260000000000002</v>
      </c>
      <c r="R37" s="16">
        <f t="shared" si="7"/>
        <v>16.000192599999998</v>
      </c>
    </row>
    <row r="38" spans="1:18">
      <c r="A38" s="21">
        <f t="shared" si="0"/>
        <v>31</v>
      </c>
      <c r="B38" s="4">
        <f t="shared" si="1"/>
        <v>31.004200000000001</v>
      </c>
      <c r="C38" s="17">
        <f t="shared" si="2"/>
        <v>31</v>
      </c>
      <c r="D38" s="17">
        <v>35</v>
      </c>
      <c r="E38" s="17">
        <v>3</v>
      </c>
      <c r="F38" s="17">
        <f>VLOOKUP(D38,[1]data!$E:$I,2,FALSE)</f>
        <v>42</v>
      </c>
      <c r="G38" s="4" t="str">
        <f>VLOOKUP(D38,[1]data!$E:$I,3,FALSE)</f>
        <v>Pavel MAŇAS</v>
      </c>
      <c r="H38" s="4" t="str">
        <f>VLOOKUP(D38,[1]data!$E:$I,5,FALSE)</f>
        <v>HZS Středočeského kraje</v>
      </c>
      <c r="I38" s="4">
        <f>VLOOKUP(D38,[1]data!$E:$I,4,FALSE)</f>
        <v>0</v>
      </c>
      <c r="J38" s="5">
        <v>16.399999999999999</v>
      </c>
      <c r="K38" s="5">
        <v>16.010000000000002</v>
      </c>
      <c r="L38" s="18">
        <f t="shared" si="3"/>
        <v>16.010000000000002</v>
      </c>
      <c r="M38" s="16"/>
      <c r="N38" s="16">
        <f t="shared" si="4"/>
        <v>16.399999999999999</v>
      </c>
      <c r="O38" s="16">
        <f t="shared" si="4"/>
        <v>16.010000000000002</v>
      </c>
      <c r="P38" s="16">
        <f t="shared" si="5"/>
        <v>16.010000000000002</v>
      </c>
      <c r="Q38" s="16">
        <f t="shared" si="6"/>
        <v>16.399999999999999</v>
      </c>
      <c r="R38" s="16">
        <f t="shared" si="7"/>
        <v>16.010164000000003</v>
      </c>
    </row>
    <row r="39" spans="1:18">
      <c r="A39" s="21">
        <f t="shared" si="0"/>
        <v>32</v>
      </c>
      <c r="B39" s="4">
        <f t="shared" si="1"/>
        <v>32.003100000000003</v>
      </c>
      <c r="C39" s="17">
        <f t="shared" si="2"/>
        <v>32</v>
      </c>
      <c r="D39" s="17">
        <v>45</v>
      </c>
      <c r="E39" s="17">
        <v>1</v>
      </c>
      <c r="F39" s="17">
        <f>VLOOKUP(D39,[1]data!$E:$I,2,FALSE)</f>
        <v>31</v>
      </c>
      <c r="G39" s="4" t="str">
        <f>VLOOKUP(D39,[1]data!$E:$I,3,FALSE)</f>
        <v>Stanislav PAULÍČEK</v>
      </c>
      <c r="H39" s="4" t="str">
        <f>VLOOKUP(D39,[1]data!$E:$I,5,FALSE)</f>
        <v>HZS Pardubického kraje</v>
      </c>
      <c r="I39" s="4">
        <f>VLOOKUP(D39,[1]data!$E:$I,4,FALSE)</f>
        <v>0</v>
      </c>
      <c r="J39" s="5">
        <v>17.86</v>
      </c>
      <c r="K39" s="5">
        <v>16.11</v>
      </c>
      <c r="L39" s="18">
        <f t="shared" si="3"/>
        <v>16.11</v>
      </c>
      <c r="M39" s="16"/>
      <c r="N39" s="16">
        <f t="shared" si="4"/>
        <v>17.86</v>
      </c>
      <c r="O39" s="16">
        <f t="shared" si="4"/>
        <v>16.11</v>
      </c>
      <c r="P39" s="16">
        <f t="shared" si="5"/>
        <v>16.11</v>
      </c>
      <c r="Q39" s="16">
        <f t="shared" si="6"/>
        <v>17.86</v>
      </c>
      <c r="R39" s="16">
        <f t="shared" si="7"/>
        <v>16.110178600000001</v>
      </c>
    </row>
    <row r="40" spans="1:18">
      <c r="A40" s="21">
        <f t="shared" si="0"/>
        <v>33</v>
      </c>
      <c r="B40" s="21">
        <f t="shared" si="1"/>
        <v>33.003500000000003</v>
      </c>
      <c r="C40" s="17">
        <f t="shared" si="2"/>
        <v>33</v>
      </c>
      <c r="D40" s="17">
        <v>41</v>
      </c>
      <c r="E40" s="17">
        <v>1</v>
      </c>
      <c r="F40" s="17">
        <f>VLOOKUP(D40,[1]data!$E:$I,2,FALSE)</f>
        <v>35</v>
      </c>
      <c r="G40" s="4" t="str">
        <f>VLOOKUP(D40,[1]data!$E:$I,3,FALSE)</f>
        <v>Petr VACULÍN</v>
      </c>
      <c r="H40" s="4" t="str">
        <f>VLOOKUP(D40,[1]data!$E:$I,5,FALSE)</f>
        <v>HZS Zlínského kraje</v>
      </c>
      <c r="I40" s="4">
        <f>VLOOKUP(D40,[1]data!$E:$I,4,FALSE)</f>
        <v>0</v>
      </c>
      <c r="J40" s="5">
        <v>18.34</v>
      </c>
      <c r="K40" s="5">
        <v>16.170000000000002</v>
      </c>
      <c r="L40" s="18">
        <f t="shared" si="3"/>
        <v>16.170000000000002</v>
      </c>
      <c r="M40" s="16"/>
      <c r="N40" s="16">
        <f t="shared" ref="N40:O71" si="8">IF(OR(J40="dnf",J40="dns",J40="dq",J40=0),99.99,J40)</f>
        <v>18.34</v>
      </c>
      <c r="O40" s="16">
        <f t="shared" si="8"/>
        <v>16.170000000000002</v>
      </c>
      <c r="P40" s="16">
        <f t="shared" si="5"/>
        <v>16.170000000000002</v>
      </c>
      <c r="Q40" s="16">
        <f t="shared" si="6"/>
        <v>18.34</v>
      </c>
      <c r="R40" s="16">
        <f t="shared" si="7"/>
        <v>16.170183400000003</v>
      </c>
    </row>
    <row r="41" spans="1:18">
      <c r="A41" s="21">
        <f t="shared" si="0"/>
        <v>34</v>
      </c>
      <c r="B41" s="21">
        <f t="shared" si="1"/>
        <v>34.000999999999998</v>
      </c>
      <c r="C41" s="17">
        <f t="shared" si="2"/>
        <v>34</v>
      </c>
      <c r="D41" s="17">
        <v>67</v>
      </c>
      <c r="E41" s="17">
        <v>3</v>
      </c>
      <c r="F41" s="17">
        <f>VLOOKUP(D41,[1]data!$E:$I,2,FALSE)</f>
        <v>10</v>
      </c>
      <c r="G41" s="4" t="str">
        <f>VLOOKUP(D41,[1]data!$E:$I,3,FALSE)</f>
        <v>Jindřich HARASIMOVIČ</v>
      </c>
      <c r="H41" s="4" t="str">
        <f>VLOOKUP(D41,[1]data!$E:$I,5,FALSE)</f>
        <v>HZS Plzeňského kraje</v>
      </c>
      <c r="I41" s="4">
        <f>VLOOKUP(D41,[1]data!$E:$I,4,FALSE)</f>
        <v>0</v>
      </c>
      <c r="J41" s="5">
        <v>16.190000000000001</v>
      </c>
      <c r="K41" s="5">
        <v>99.99</v>
      </c>
      <c r="L41" s="18">
        <f t="shared" si="3"/>
        <v>16.190000000000001</v>
      </c>
      <c r="M41" s="16"/>
      <c r="N41" s="16">
        <f t="shared" si="8"/>
        <v>16.190000000000001</v>
      </c>
      <c r="O41" s="16">
        <f t="shared" si="8"/>
        <v>99.99</v>
      </c>
      <c r="P41" s="16">
        <f t="shared" si="5"/>
        <v>16.190000000000001</v>
      </c>
      <c r="Q41" s="16">
        <f t="shared" si="6"/>
        <v>99.99</v>
      </c>
      <c r="R41" s="16">
        <f t="shared" si="7"/>
        <v>16.190999900000001</v>
      </c>
    </row>
    <row r="42" spans="1:18">
      <c r="A42" s="21">
        <f t="shared" si="0"/>
        <v>35</v>
      </c>
      <c r="B42" s="21">
        <f t="shared" si="1"/>
        <v>35.002299999999998</v>
      </c>
      <c r="C42" s="17">
        <f t="shared" si="2"/>
        <v>35</v>
      </c>
      <c r="D42" s="17">
        <v>53</v>
      </c>
      <c r="E42" s="17">
        <v>1</v>
      </c>
      <c r="F42" s="17">
        <f>VLOOKUP(D42,[1]data!$E:$I,2,FALSE)</f>
        <v>23</v>
      </c>
      <c r="G42" s="4" t="str">
        <f>VLOOKUP(D42,[1]data!$E:$I,3,FALSE)</f>
        <v>Lukáš FLACH</v>
      </c>
      <c r="H42" s="4" t="str">
        <f>VLOOKUP(D42,[1]data!$E:$I,5,FALSE)</f>
        <v>HZS Pardubického kraje</v>
      </c>
      <c r="I42" s="4">
        <f>VLOOKUP(D42,[1]data!$E:$I,4,FALSE)</f>
        <v>0</v>
      </c>
      <c r="J42" s="5">
        <v>16.21</v>
      </c>
      <c r="K42" s="5">
        <v>21.94</v>
      </c>
      <c r="L42" s="18">
        <f t="shared" si="3"/>
        <v>16.21</v>
      </c>
      <c r="M42" s="16"/>
      <c r="N42" s="16">
        <f t="shared" si="8"/>
        <v>16.21</v>
      </c>
      <c r="O42" s="16">
        <f t="shared" si="8"/>
        <v>21.94</v>
      </c>
      <c r="P42" s="16">
        <f t="shared" si="5"/>
        <v>16.21</v>
      </c>
      <c r="Q42" s="16">
        <f t="shared" si="6"/>
        <v>21.94</v>
      </c>
      <c r="R42" s="16">
        <f t="shared" si="7"/>
        <v>16.2102194</v>
      </c>
    </row>
    <row r="43" spans="1:18">
      <c r="A43" s="21">
        <f t="shared" si="0"/>
        <v>36</v>
      </c>
      <c r="B43" s="21">
        <f t="shared" si="1"/>
        <v>36.002600000000001</v>
      </c>
      <c r="C43" s="17">
        <f t="shared" si="2"/>
        <v>36</v>
      </c>
      <c r="D43" s="17">
        <v>51</v>
      </c>
      <c r="E43" s="17">
        <v>3</v>
      </c>
      <c r="F43" s="17">
        <f>VLOOKUP(D43,[1]data!$E:$I,2,FALSE)</f>
        <v>26</v>
      </c>
      <c r="G43" s="4" t="str">
        <f>VLOOKUP(D43,[1]data!$E:$I,3,FALSE)</f>
        <v>Marek PEŠTÁL</v>
      </c>
      <c r="H43" s="4" t="str">
        <f>VLOOKUP(D43,[1]data!$E:$I,5,FALSE)</f>
        <v>Budíkovice</v>
      </c>
      <c r="I43" s="4">
        <f>VLOOKUP(D43,[1]data!$E:$I,4,FALSE)</f>
        <v>0</v>
      </c>
      <c r="J43" s="5">
        <v>22.54</v>
      </c>
      <c r="K43" s="5">
        <v>16.21</v>
      </c>
      <c r="L43" s="18">
        <f t="shared" si="3"/>
        <v>16.21</v>
      </c>
      <c r="M43" s="16"/>
      <c r="N43" s="16">
        <f t="shared" si="8"/>
        <v>22.54</v>
      </c>
      <c r="O43" s="16">
        <f t="shared" si="8"/>
        <v>16.21</v>
      </c>
      <c r="P43" s="16">
        <f t="shared" si="5"/>
        <v>16.21</v>
      </c>
      <c r="Q43" s="16">
        <f t="shared" si="6"/>
        <v>22.54</v>
      </c>
      <c r="R43" s="16">
        <f t="shared" si="7"/>
        <v>16.210225400000002</v>
      </c>
    </row>
    <row r="44" spans="1:18">
      <c r="A44" s="21">
        <f t="shared" si="0"/>
        <v>37</v>
      </c>
      <c r="B44" s="4">
        <f t="shared" si="1"/>
        <v>37.004399999999997</v>
      </c>
      <c r="C44" s="17">
        <f t="shared" si="2"/>
        <v>37</v>
      </c>
      <c r="D44" s="17">
        <v>36</v>
      </c>
      <c r="E44" s="17">
        <v>4</v>
      </c>
      <c r="F44" s="17">
        <f>VLOOKUP(D44,[1]data!$E:$I,2,FALSE)</f>
        <v>44</v>
      </c>
      <c r="G44" s="4" t="str">
        <f>VLOOKUP(D44,[1]data!$E:$I,3,FALSE)</f>
        <v>Josef KOZEL</v>
      </c>
      <c r="H44" s="4" t="str">
        <f>VLOOKUP(D44,[1]data!$E:$I,5,FALSE)</f>
        <v>HZS Pardubického kraje</v>
      </c>
      <c r="I44" s="4">
        <f>VLOOKUP(D44,[1]data!$E:$I,4,FALSE)</f>
        <v>0</v>
      </c>
      <c r="J44" s="5">
        <v>16.3</v>
      </c>
      <c r="K44" s="5">
        <v>16.87</v>
      </c>
      <c r="L44" s="18">
        <f t="shared" si="3"/>
        <v>16.3</v>
      </c>
      <c r="M44" s="16"/>
      <c r="N44" s="16">
        <f t="shared" si="8"/>
        <v>16.3</v>
      </c>
      <c r="O44" s="16">
        <f t="shared" si="8"/>
        <v>16.87</v>
      </c>
      <c r="P44" s="16">
        <f t="shared" si="5"/>
        <v>16.3</v>
      </c>
      <c r="Q44" s="16">
        <f t="shared" si="6"/>
        <v>16.87</v>
      </c>
      <c r="R44" s="16">
        <f t="shared" si="7"/>
        <v>16.3001687</v>
      </c>
    </row>
    <row r="45" spans="1:18">
      <c r="A45" s="21">
        <f t="shared" si="0"/>
        <v>38</v>
      </c>
      <c r="B45" s="4">
        <f t="shared" si="1"/>
        <v>38.003599999999999</v>
      </c>
      <c r="C45" s="17">
        <f t="shared" si="2"/>
        <v>38</v>
      </c>
      <c r="D45" s="17">
        <v>44</v>
      </c>
      <c r="E45" s="17">
        <v>4</v>
      </c>
      <c r="F45" s="17">
        <f>VLOOKUP(D45,[1]data!$E:$I,2,FALSE)</f>
        <v>36</v>
      </c>
      <c r="G45" s="4" t="str">
        <f>VLOOKUP(D45,[1]data!$E:$I,3,FALSE)</f>
        <v>Richard SVAČINA</v>
      </c>
      <c r="H45" s="4" t="str">
        <f>VLOOKUP(D45,[1]data!$E:$I,5,FALSE)</f>
        <v>Michálkovice</v>
      </c>
      <c r="I45" s="4">
        <f>VLOOKUP(D45,[1]data!$E:$I,4,FALSE)</f>
        <v>0</v>
      </c>
      <c r="J45" s="5">
        <v>19.2</v>
      </c>
      <c r="K45" s="5">
        <v>16.399999999999999</v>
      </c>
      <c r="L45" s="18">
        <f t="shared" si="3"/>
        <v>16.399999999999999</v>
      </c>
      <c r="M45" s="16"/>
      <c r="N45" s="16">
        <f t="shared" si="8"/>
        <v>19.2</v>
      </c>
      <c r="O45" s="16">
        <f t="shared" si="8"/>
        <v>16.399999999999999</v>
      </c>
      <c r="P45" s="16">
        <f t="shared" si="5"/>
        <v>16.399999999999999</v>
      </c>
      <c r="Q45" s="16">
        <f t="shared" si="6"/>
        <v>19.2</v>
      </c>
      <c r="R45" s="16">
        <f t="shared" si="7"/>
        <v>16.400191999999997</v>
      </c>
    </row>
    <row r="46" spans="1:18">
      <c r="A46" s="21">
        <f t="shared" si="0"/>
        <v>39</v>
      </c>
      <c r="B46" s="4">
        <f t="shared" si="1"/>
        <v>39.002400000000002</v>
      </c>
      <c r="C46" s="17">
        <f t="shared" si="2"/>
        <v>39</v>
      </c>
      <c r="D46" s="17">
        <v>56</v>
      </c>
      <c r="E46" s="17">
        <v>4</v>
      </c>
      <c r="F46" s="17">
        <f>VLOOKUP(D46,[1]data!$E:$I,2,FALSE)</f>
        <v>24</v>
      </c>
      <c r="G46" s="4" t="str">
        <f>VLOOKUP(D46,[1]data!$E:$I,3,FALSE)</f>
        <v>Petr KORÁBEČNÝ</v>
      </c>
      <c r="H46" s="4" t="str">
        <f>VLOOKUP(D46,[1]data!$E:$I,5,FALSE)</f>
        <v>HZS DEZA Valašské Meziříčí</v>
      </c>
      <c r="I46" s="4">
        <f>VLOOKUP(D46,[1]data!$E:$I,4,FALSE)</f>
        <v>0</v>
      </c>
      <c r="J46" s="5">
        <v>20.37</v>
      </c>
      <c r="K46" s="5">
        <v>16.45</v>
      </c>
      <c r="L46" s="18">
        <f t="shared" si="3"/>
        <v>16.45</v>
      </c>
      <c r="M46" s="16"/>
      <c r="N46" s="16">
        <f t="shared" si="8"/>
        <v>20.37</v>
      </c>
      <c r="O46" s="16">
        <f t="shared" si="8"/>
        <v>16.45</v>
      </c>
      <c r="P46" s="16">
        <f t="shared" si="5"/>
        <v>16.45</v>
      </c>
      <c r="Q46" s="16">
        <f t="shared" si="6"/>
        <v>20.37</v>
      </c>
      <c r="R46" s="16">
        <f t="shared" si="7"/>
        <v>16.450203699999999</v>
      </c>
    </row>
    <row r="47" spans="1:18">
      <c r="A47" s="21">
        <f t="shared" si="0"/>
        <v>40</v>
      </c>
      <c r="B47" s="4">
        <f t="shared" si="1"/>
        <v>40.002800000000001</v>
      </c>
      <c r="C47" s="17">
        <f t="shared" si="2"/>
        <v>40</v>
      </c>
      <c r="D47" s="17">
        <v>52</v>
      </c>
      <c r="E47" s="17">
        <v>4</v>
      </c>
      <c r="F47" s="17">
        <f>VLOOKUP(D47,[1]data!$E:$I,2,FALSE)</f>
        <v>28</v>
      </c>
      <c r="G47" s="4" t="str">
        <f>VLOOKUP(D47,[1]data!$E:$I,3,FALSE)</f>
        <v>Martin ROHÁČ</v>
      </c>
      <c r="H47" s="4" t="str">
        <f>VLOOKUP(D47,[1]data!$E:$I,5,FALSE)</f>
        <v>HZS Plzeňského kraje</v>
      </c>
      <c r="I47" s="4">
        <f>VLOOKUP(D47,[1]data!$E:$I,4,FALSE)</f>
        <v>0</v>
      </c>
      <c r="J47" s="5">
        <v>16.57</v>
      </c>
      <c r="K47" s="5">
        <v>21.33</v>
      </c>
      <c r="L47" s="18">
        <f t="shared" si="3"/>
        <v>16.57</v>
      </c>
      <c r="M47" s="16"/>
      <c r="N47" s="16">
        <f t="shared" si="8"/>
        <v>16.57</v>
      </c>
      <c r="O47" s="16">
        <f t="shared" si="8"/>
        <v>21.33</v>
      </c>
      <c r="P47" s="16">
        <f t="shared" si="5"/>
        <v>16.57</v>
      </c>
      <c r="Q47" s="16">
        <f t="shared" si="6"/>
        <v>21.33</v>
      </c>
      <c r="R47" s="16">
        <f t="shared" si="7"/>
        <v>16.570213299999999</v>
      </c>
    </row>
    <row r="48" spans="1:18">
      <c r="A48" s="21">
        <f t="shared" si="0"/>
        <v>41</v>
      </c>
      <c r="B48" s="21">
        <f t="shared" si="1"/>
        <v>41.006700000000002</v>
      </c>
      <c r="C48" s="17">
        <f t="shared" si="2"/>
        <v>41</v>
      </c>
      <c r="D48" s="17">
        <v>9</v>
      </c>
      <c r="E48" s="17">
        <v>1</v>
      </c>
      <c r="F48" s="17">
        <f>VLOOKUP(D48,[1]data!$E:$I,2,FALSE)</f>
        <v>67</v>
      </c>
      <c r="G48" s="4" t="str">
        <f>VLOOKUP(D48,[1]data!$E:$I,3,FALSE)</f>
        <v>Filip PÁCAL</v>
      </c>
      <c r="H48" s="4" t="str">
        <f>VLOOKUP(D48,[1]data!$E:$I,5,FALSE)</f>
        <v>Starý Bohumín</v>
      </c>
      <c r="I48" s="4">
        <f>VLOOKUP(D48,[1]data!$E:$I,4,FALSE)</f>
        <v>0</v>
      </c>
      <c r="J48" s="5">
        <v>22.55</v>
      </c>
      <c r="K48" s="5">
        <v>16.670000000000002</v>
      </c>
      <c r="L48" s="18">
        <f t="shared" si="3"/>
        <v>16.670000000000002</v>
      </c>
      <c r="M48" s="16"/>
      <c r="N48" s="16">
        <f t="shared" si="8"/>
        <v>22.55</v>
      </c>
      <c r="O48" s="16">
        <f t="shared" si="8"/>
        <v>16.670000000000002</v>
      </c>
      <c r="P48" s="16">
        <f t="shared" si="5"/>
        <v>16.670000000000002</v>
      </c>
      <c r="Q48" s="16">
        <f t="shared" si="6"/>
        <v>22.55</v>
      </c>
      <c r="R48" s="16">
        <f t="shared" si="7"/>
        <v>16.670225500000001</v>
      </c>
    </row>
    <row r="49" spans="1:18">
      <c r="A49" s="21">
        <f t="shared" si="0"/>
        <v>42</v>
      </c>
      <c r="B49" s="21">
        <f t="shared" si="1"/>
        <v>42.005400000000002</v>
      </c>
      <c r="C49" s="17">
        <f t="shared" si="2"/>
        <v>42</v>
      </c>
      <c r="D49" s="17">
        <v>23</v>
      </c>
      <c r="E49" s="17">
        <v>3</v>
      </c>
      <c r="F49" s="17">
        <f>VLOOKUP(D49,[1]data!$E:$I,2,FALSE)</f>
        <v>54</v>
      </c>
      <c r="G49" s="4" t="str">
        <f>VLOOKUP(D49,[1]data!$E:$I,3,FALSE)</f>
        <v>Šimon KUDRNA</v>
      </c>
      <c r="H49" s="4" t="str">
        <f>VLOOKUP(D49,[1]data!$E:$I,5,FALSE)</f>
        <v>HZS Moravskoslezského kraje</v>
      </c>
      <c r="I49" s="4">
        <f>VLOOKUP(D49,[1]data!$E:$I,4,FALSE)</f>
        <v>0</v>
      </c>
      <c r="J49" s="5">
        <v>16.87</v>
      </c>
      <c r="K49" s="5">
        <v>17.22</v>
      </c>
      <c r="L49" s="18">
        <f t="shared" si="3"/>
        <v>16.87</v>
      </c>
      <c r="M49" s="16"/>
      <c r="N49" s="16">
        <f t="shared" si="8"/>
        <v>16.87</v>
      </c>
      <c r="O49" s="16">
        <f t="shared" si="8"/>
        <v>17.22</v>
      </c>
      <c r="P49" s="16">
        <f t="shared" si="5"/>
        <v>16.87</v>
      </c>
      <c r="Q49" s="16">
        <f t="shared" si="6"/>
        <v>17.22</v>
      </c>
      <c r="R49" s="16">
        <f t="shared" si="7"/>
        <v>16.870172200000003</v>
      </c>
    </row>
    <row r="50" spans="1:18">
      <c r="A50" s="21">
        <f t="shared" si="0"/>
        <v>43</v>
      </c>
      <c r="B50" s="21">
        <f t="shared" si="1"/>
        <v>43.002499999999998</v>
      </c>
      <c r="C50" s="17">
        <f t="shared" si="2"/>
        <v>43</v>
      </c>
      <c r="D50" s="17">
        <v>50</v>
      </c>
      <c r="E50" s="17">
        <v>2</v>
      </c>
      <c r="F50" s="17">
        <f>VLOOKUP(D50,[1]data!$E:$I,2,FALSE)</f>
        <v>25</v>
      </c>
      <c r="G50" s="4" t="str">
        <f>VLOOKUP(D50,[1]data!$E:$I,3,FALSE)</f>
        <v>Patrik KLIGL</v>
      </c>
      <c r="H50" s="4" t="str">
        <f>VLOOKUP(D50,[1]data!$E:$I,5,FALSE)</f>
        <v>HZS Královéhradeckého kraje</v>
      </c>
      <c r="I50" s="4">
        <f>VLOOKUP(D50,[1]data!$E:$I,4,FALSE)</f>
        <v>0</v>
      </c>
      <c r="J50" s="5">
        <v>17.21</v>
      </c>
      <c r="K50" s="5">
        <v>16.940000000000001</v>
      </c>
      <c r="L50" s="18">
        <f t="shared" si="3"/>
        <v>16.940000000000001</v>
      </c>
      <c r="M50" s="16"/>
      <c r="N50" s="16">
        <f t="shared" si="8"/>
        <v>17.21</v>
      </c>
      <c r="O50" s="16">
        <f t="shared" si="8"/>
        <v>16.940000000000001</v>
      </c>
      <c r="P50" s="16">
        <f t="shared" si="5"/>
        <v>16.940000000000001</v>
      </c>
      <c r="Q50" s="16">
        <f t="shared" si="6"/>
        <v>17.21</v>
      </c>
      <c r="R50" s="16">
        <f t="shared" si="7"/>
        <v>16.940172100000002</v>
      </c>
    </row>
    <row r="51" spans="1:18">
      <c r="A51" s="21">
        <f t="shared" si="0"/>
        <v>44</v>
      </c>
      <c r="B51" s="21">
        <f t="shared" si="1"/>
        <v>44.001600000000003</v>
      </c>
      <c r="C51" s="17">
        <f t="shared" si="2"/>
        <v>44</v>
      </c>
      <c r="D51" s="17">
        <v>64</v>
      </c>
      <c r="E51" s="17">
        <v>4</v>
      </c>
      <c r="F51" s="17">
        <f>VLOOKUP(D51,[1]data!$E:$I,2,FALSE)</f>
        <v>16</v>
      </c>
      <c r="G51" s="4" t="str">
        <f>VLOOKUP(D51,[1]data!$E:$I,3,FALSE)</f>
        <v>Michal BULÍN</v>
      </c>
      <c r="H51" s="4" t="str">
        <f>VLOOKUP(D51,[1]data!$E:$I,5,FALSE)</f>
        <v>HZS Plzeňského kraje</v>
      </c>
      <c r="I51" s="4">
        <f>VLOOKUP(D51,[1]data!$E:$I,4,FALSE)</f>
        <v>0</v>
      </c>
      <c r="J51" s="5">
        <v>17.04</v>
      </c>
      <c r="K51" s="5">
        <v>19.670000000000002</v>
      </c>
      <c r="L51" s="18">
        <f t="shared" si="3"/>
        <v>17.04</v>
      </c>
      <c r="M51" s="16"/>
      <c r="N51" s="16">
        <f t="shared" si="8"/>
        <v>17.04</v>
      </c>
      <c r="O51" s="16">
        <f t="shared" si="8"/>
        <v>19.670000000000002</v>
      </c>
      <c r="P51" s="16">
        <f t="shared" si="5"/>
        <v>17.04</v>
      </c>
      <c r="Q51" s="16">
        <f t="shared" si="6"/>
        <v>19.670000000000002</v>
      </c>
      <c r="R51" s="16">
        <f t="shared" si="7"/>
        <v>17.040196699999999</v>
      </c>
    </row>
    <row r="52" spans="1:18">
      <c r="A52" s="21">
        <f t="shared" si="0"/>
        <v>45</v>
      </c>
      <c r="B52" s="4">
        <f t="shared" si="1"/>
        <v>45.002200000000002</v>
      </c>
      <c r="C52" s="17">
        <f t="shared" si="2"/>
        <v>45</v>
      </c>
      <c r="D52" s="17">
        <v>55</v>
      </c>
      <c r="E52" s="17">
        <v>3</v>
      </c>
      <c r="F52" s="17">
        <f>VLOOKUP(D52,[1]data!$E:$I,2,FALSE)</f>
        <v>22</v>
      </c>
      <c r="G52" s="4" t="str">
        <f>VLOOKUP(D52,[1]data!$E:$I,3,FALSE)</f>
        <v>Marcel DAL</v>
      </c>
      <c r="H52" s="4" t="str">
        <f>VLOOKUP(D52,[1]data!$E:$I,5,FALSE)</f>
        <v>Český Těšín-Mosty</v>
      </c>
      <c r="I52" s="4">
        <f>VLOOKUP(D52,[1]data!$E:$I,4,FALSE)</f>
        <v>0</v>
      </c>
      <c r="J52" s="5">
        <v>17.05</v>
      </c>
      <c r="K52" s="5">
        <v>17.12</v>
      </c>
      <c r="L52" s="18">
        <f t="shared" si="3"/>
        <v>17.05</v>
      </c>
      <c r="M52" s="16"/>
      <c r="N52" s="16">
        <f t="shared" si="8"/>
        <v>17.05</v>
      </c>
      <c r="O52" s="16">
        <f t="shared" si="8"/>
        <v>17.12</v>
      </c>
      <c r="P52" s="16">
        <f t="shared" si="5"/>
        <v>17.05</v>
      </c>
      <c r="Q52" s="16">
        <f t="shared" si="6"/>
        <v>17.12</v>
      </c>
      <c r="R52" s="16">
        <f t="shared" si="7"/>
        <v>17.050171200000001</v>
      </c>
    </row>
    <row r="53" spans="1:18">
      <c r="A53" s="21">
        <f t="shared" si="0"/>
        <v>46</v>
      </c>
      <c r="B53" s="4">
        <f t="shared" si="1"/>
        <v>46.003900000000002</v>
      </c>
      <c r="C53" s="17">
        <f t="shared" si="2"/>
        <v>46</v>
      </c>
      <c r="D53" s="17">
        <v>37</v>
      </c>
      <c r="E53" s="17">
        <v>1</v>
      </c>
      <c r="F53" s="17">
        <f>VLOOKUP(D53,[1]data!$E:$I,2,FALSE)</f>
        <v>39</v>
      </c>
      <c r="G53" s="4" t="str">
        <f>VLOOKUP(D53,[1]data!$E:$I,3,FALSE)</f>
        <v>Tomáš DROBISZ</v>
      </c>
      <c r="H53" s="4" t="str">
        <f>VLOOKUP(D53,[1]data!$E:$I,5,FALSE)</f>
        <v>HZS Moravskoslezského kraje</v>
      </c>
      <c r="I53" s="4">
        <f>VLOOKUP(D53,[1]data!$E:$I,4,FALSE)</f>
        <v>0</v>
      </c>
      <c r="J53" s="5">
        <v>17.170000000000002</v>
      </c>
      <c r="K53" s="5">
        <v>17.09</v>
      </c>
      <c r="L53" s="18">
        <f t="shared" si="3"/>
        <v>17.09</v>
      </c>
      <c r="M53" s="16"/>
      <c r="N53" s="16">
        <f t="shared" si="8"/>
        <v>17.170000000000002</v>
      </c>
      <c r="O53" s="16">
        <f t="shared" si="8"/>
        <v>17.09</v>
      </c>
      <c r="P53" s="16">
        <f t="shared" si="5"/>
        <v>17.09</v>
      </c>
      <c r="Q53" s="16">
        <f t="shared" si="6"/>
        <v>17.170000000000002</v>
      </c>
      <c r="R53" s="16">
        <f t="shared" si="7"/>
        <v>17.090171699999999</v>
      </c>
    </row>
    <row r="54" spans="1:18">
      <c r="A54" s="21">
        <f t="shared" si="0"/>
        <v>47</v>
      </c>
      <c r="B54" s="4">
        <f t="shared" si="1"/>
        <v>47.003700000000002</v>
      </c>
      <c r="C54" s="17">
        <f t="shared" si="2"/>
        <v>47</v>
      </c>
      <c r="D54" s="17">
        <v>38</v>
      </c>
      <c r="E54" s="17">
        <v>2</v>
      </c>
      <c r="F54" s="17">
        <f>VLOOKUP(D54,[1]data!$E:$I,2,FALSE)</f>
        <v>37</v>
      </c>
      <c r="G54" s="4" t="str">
        <f>VLOOKUP(D54,[1]data!$E:$I,3,FALSE)</f>
        <v>Martin BŘENEK</v>
      </c>
      <c r="H54" s="4" t="str">
        <f>VLOOKUP(D54,[1]data!$E:$I,5,FALSE)</f>
        <v>HZS Jihomoravského kraje</v>
      </c>
      <c r="I54" s="4">
        <f>VLOOKUP(D54,[1]data!$E:$I,4,FALSE)</f>
        <v>0</v>
      </c>
      <c r="J54" s="5">
        <v>19.850000000000001</v>
      </c>
      <c r="K54" s="5">
        <v>17.100000000000001</v>
      </c>
      <c r="L54" s="18">
        <f t="shared" si="3"/>
        <v>17.100000000000001</v>
      </c>
      <c r="M54" s="16"/>
      <c r="N54" s="16">
        <f t="shared" si="8"/>
        <v>19.850000000000001</v>
      </c>
      <c r="O54" s="16">
        <f t="shared" si="8"/>
        <v>17.100000000000001</v>
      </c>
      <c r="P54" s="16">
        <f t="shared" si="5"/>
        <v>17.100000000000001</v>
      </c>
      <c r="Q54" s="16">
        <f t="shared" si="6"/>
        <v>19.850000000000001</v>
      </c>
      <c r="R54" s="16">
        <f t="shared" si="7"/>
        <v>17.100198500000001</v>
      </c>
    </row>
    <row r="55" spans="1:18">
      <c r="A55" s="21">
        <f t="shared" si="0"/>
        <v>48</v>
      </c>
      <c r="B55" s="4">
        <f t="shared" si="1"/>
        <v>48.006100000000004</v>
      </c>
      <c r="C55" s="17">
        <f t="shared" si="2"/>
        <v>48</v>
      </c>
      <c r="D55" s="17">
        <v>14</v>
      </c>
      <c r="E55" s="17">
        <v>2</v>
      </c>
      <c r="F55" s="17">
        <f>VLOOKUP(D55,[1]data!$E:$I,2,FALSE)</f>
        <v>61</v>
      </c>
      <c r="G55" s="4" t="str">
        <f>VLOOKUP(D55,[1]data!$E:$I,3,FALSE)</f>
        <v>Zbyněk HRADIL</v>
      </c>
      <c r="H55" s="4" t="str">
        <f>VLOOKUP(D55,[1]data!$E:$I,5,FALSE)</f>
        <v>HZS Olomouckého kraje</v>
      </c>
      <c r="I55" s="4">
        <f>VLOOKUP(D55,[1]data!$E:$I,4,FALSE)</f>
        <v>0</v>
      </c>
      <c r="J55" s="5">
        <v>17.34</v>
      </c>
      <c r="K55" s="5">
        <v>99.99</v>
      </c>
      <c r="L55" s="18">
        <f t="shared" si="3"/>
        <v>17.34</v>
      </c>
      <c r="M55" s="16"/>
      <c r="N55" s="16">
        <f t="shared" si="8"/>
        <v>17.34</v>
      </c>
      <c r="O55" s="16">
        <f t="shared" si="8"/>
        <v>99.99</v>
      </c>
      <c r="P55" s="16">
        <f t="shared" si="5"/>
        <v>17.34</v>
      </c>
      <c r="Q55" s="16">
        <f t="shared" si="6"/>
        <v>99.99</v>
      </c>
      <c r="R55" s="16">
        <f t="shared" si="7"/>
        <v>17.3409999</v>
      </c>
    </row>
    <row r="56" spans="1:18">
      <c r="A56" s="21">
        <f t="shared" si="0"/>
        <v>49</v>
      </c>
      <c r="B56" s="21">
        <f t="shared" si="1"/>
        <v>49.006799999999998</v>
      </c>
      <c r="C56" s="17">
        <f t="shared" si="2"/>
        <v>49</v>
      </c>
      <c r="D56" s="17">
        <v>12</v>
      </c>
      <c r="E56" s="17">
        <v>4</v>
      </c>
      <c r="F56" s="17">
        <f>VLOOKUP(D56,[1]data!$E:$I,2,FALSE)</f>
        <v>68</v>
      </c>
      <c r="G56" s="4" t="str">
        <f>VLOOKUP(D56,[1]data!$E:$I,3,FALSE)</f>
        <v>Richard BUJNA</v>
      </c>
      <c r="H56" s="4" t="str">
        <f>VLOOKUP(D56,[1]data!$E:$I,5,FALSE)</f>
        <v>Turčianske Teplice</v>
      </c>
      <c r="I56" s="4">
        <f>VLOOKUP(D56,[1]data!$E:$I,4,FALSE)</f>
        <v>0</v>
      </c>
      <c r="J56" s="5">
        <v>17.57</v>
      </c>
      <c r="K56" s="5">
        <v>20.16</v>
      </c>
      <c r="L56" s="18">
        <f t="shared" si="3"/>
        <v>17.57</v>
      </c>
      <c r="M56" s="16" t="s">
        <v>159</v>
      </c>
      <c r="N56" s="16">
        <f t="shared" si="8"/>
        <v>17.57</v>
      </c>
      <c r="O56" s="16">
        <f t="shared" si="8"/>
        <v>20.16</v>
      </c>
      <c r="P56" s="16">
        <f t="shared" si="5"/>
        <v>17.57</v>
      </c>
      <c r="Q56" s="16">
        <f t="shared" si="6"/>
        <v>20.16</v>
      </c>
      <c r="R56" s="16">
        <f t="shared" si="7"/>
        <v>17.570201600000001</v>
      </c>
    </row>
    <row r="57" spans="1:18">
      <c r="A57" s="21">
        <f t="shared" si="0"/>
        <v>50</v>
      </c>
      <c r="B57" s="21">
        <f t="shared" si="1"/>
        <v>50.005000000000003</v>
      </c>
      <c r="C57" s="17">
        <f t="shared" si="2"/>
        <v>50</v>
      </c>
      <c r="D57" s="17">
        <v>27</v>
      </c>
      <c r="E57" s="17">
        <v>3</v>
      </c>
      <c r="F57" s="17">
        <f>VLOOKUP(D57,[1]data!$E:$I,2,FALSE)</f>
        <v>50</v>
      </c>
      <c r="G57" s="4" t="str">
        <f>VLOOKUP(D57,[1]data!$E:$I,3,FALSE)</f>
        <v>Jiří MAREŠ</v>
      </c>
      <c r="H57" s="4" t="str">
        <f>VLOOKUP(D57,[1]data!$E:$I,5,FALSE)</f>
        <v>HZS Olomouckého kraje</v>
      </c>
      <c r="I57" s="4">
        <f>VLOOKUP(D57,[1]data!$E:$I,4,FALSE)</f>
        <v>0</v>
      </c>
      <c r="J57" s="5">
        <v>18.309999999999999</v>
      </c>
      <c r="K57" s="5">
        <v>17.739999999999998</v>
      </c>
      <c r="L57" s="18">
        <f t="shared" si="3"/>
        <v>17.739999999999998</v>
      </c>
      <c r="M57" s="16"/>
      <c r="N57" s="16">
        <f t="shared" si="8"/>
        <v>18.309999999999999</v>
      </c>
      <c r="O57" s="16">
        <f t="shared" si="8"/>
        <v>17.739999999999998</v>
      </c>
      <c r="P57" s="16">
        <f t="shared" si="5"/>
        <v>17.739999999999998</v>
      </c>
      <c r="Q57" s="16">
        <f t="shared" si="6"/>
        <v>18.309999999999999</v>
      </c>
      <c r="R57" s="16">
        <f t="shared" si="7"/>
        <v>17.740183099999999</v>
      </c>
    </row>
    <row r="58" spans="1:18">
      <c r="A58" s="21">
        <f t="shared" si="0"/>
        <v>51</v>
      </c>
      <c r="B58" s="21">
        <f t="shared" si="1"/>
        <v>51.007399999999997</v>
      </c>
      <c r="C58" s="17">
        <f t="shared" si="2"/>
        <v>51</v>
      </c>
      <c r="D58" s="17">
        <v>3</v>
      </c>
      <c r="E58" s="17">
        <v>3</v>
      </c>
      <c r="F58" s="17">
        <f>VLOOKUP(D58,[1]data!$E:$I,2,FALSE)</f>
        <v>74</v>
      </c>
      <c r="G58" s="4" t="str">
        <f>VLOOKUP(D58,[1]data!$E:$I,3,FALSE)</f>
        <v>Miroslav ŠARÝ</v>
      </c>
      <c r="H58" s="4" t="str">
        <f>VLOOKUP(D58,[1]data!$E:$I,5,FALSE)</f>
        <v>HaZZ Poprad</v>
      </c>
      <c r="I58" s="4">
        <f>VLOOKUP(D58,[1]data!$E:$I,4,FALSE)</f>
        <v>0</v>
      </c>
      <c r="J58" s="5">
        <v>17.91</v>
      </c>
      <c r="K58" s="5">
        <v>17.93</v>
      </c>
      <c r="L58" s="18">
        <f t="shared" si="3"/>
        <v>17.91</v>
      </c>
      <c r="M58" s="16"/>
      <c r="N58" s="16">
        <f t="shared" si="8"/>
        <v>17.91</v>
      </c>
      <c r="O58" s="16">
        <f t="shared" si="8"/>
        <v>17.93</v>
      </c>
      <c r="P58" s="16">
        <f t="shared" si="5"/>
        <v>17.91</v>
      </c>
      <c r="Q58" s="16">
        <f t="shared" si="6"/>
        <v>17.93</v>
      </c>
      <c r="R58" s="16">
        <f t="shared" si="7"/>
        <v>17.910179299999999</v>
      </c>
    </row>
    <row r="59" spans="1:18">
      <c r="A59" s="21">
        <f t="shared" si="0"/>
        <v>52</v>
      </c>
      <c r="B59" s="21">
        <f t="shared" si="1"/>
        <v>52.004600000000003</v>
      </c>
      <c r="C59" s="17">
        <f t="shared" si="2"/>
        <v>52</v>
      </c>
      <c r="D59" s="17">
        <v>31</v>
      </c>
      <c r="E59" s="17">
        <v>3</v>
      </c>
      <c r="F59" s="17">
        <f>VLOOKUP(D59,[1]data!$E:$I,2,FALSE)</f>
        <v>46</v>
      </c>
      <c r="G59" s="4" t="str">
        <f>VLOOKUP(D59,[1]data!$E:$I,3,FALSE)</f>
        <v>Lukáš FIURÁŠEK</v>
      </c>
      <c r="H59" s="4" t="str">
        <f>VLOOKUP(D59,[1]data!$E:$I,5,FALSE)</f>
        <v>HZS DEZA Valašské Meziříčí</v>
      </c>
      <c r="I59" s="4">
        <f>VLOOKUP(D59,[1]data!$E:$I,4,FALSE)</f>
        <v>0</v>
      </c>
      <c r="J59" s="5">
        <v>18.03</v>
      </c>
      <c r="K59" s="5">
        <v>99.99</v>
      </c>
      <c r="L59" s="18">
        <f t="shared" si="3"/>
        <v>18.03</v>
      </c>
      <c r="M59" s="16"/>
      <c r="N59" s="16">
        <f t="shared" si="8"/>
        <v>18.03</v>
      </c>
      <c r="O59" s="16">
        <f t="shared" si="8"/>
        <v>99.99</v>
      </c>
      <c r="P59" s="16">
        <f t="shared" si="5"/>
        <v>18.03</v>
      </c>
      <c r="Q59" s="16">
        <f t="shared" si="6"/>
        <v>99.99</v>
      </c>
      <c r="R59" s="16">
        <f t="shared" si="7"/>
        <v>18.030999900000001</v>
      </c>
    </row>
    <row r="60" spans="1:18">
      <c r="A60" s="21">
        <f t="shared" si="0"/>
        <v>53</v>
      </c>
      <c r="B60" s="4">
        <f t="shared" si="1"/>
        <v>53.006599999999999</v>
      </c>
      <c r="C60" s="17">
        <f t="shared" si="2"/>
        <v>53</v>
      </c>
      <c r="D60" s="17">
        <v>11</v>
      </c>
      <c r="E60" s="17">
        <v>3</v>
      </c>
      <c r="F60" s="17">
        <f>VLOOKUP(D60,[1]data!$E:$I,2,FALSE)</f>
        <v>66</v>
      </c>
      <c r="G60" s="4" t="str">
        <f>VLOOKUP(D60,[1]data!$E:$I,3,FALSE)</f>
        <v>Jiří Walica</v>
      </c>
      <c r="H60" s="4" t="str">
        <f>VLOOKUP(D60,[1]data!$E:$I,5,FALSE)</f>
        <v>SDH Český Těšín - Horní Žukov</v>
      </c>
      <c r="I60" s="4">
        <f>VLOOKUP(D60,[1]data!$E:$I,4,FALSE)</f>
        <v>0</v>
      </c>
      <c r="J60" s="5">
        <v>19.82</v>
      </c>
      <c r="K60" s="5">
        <v>18.170000000000002</v>
      </c>
      <c r="L60" s="18">
        <f t="shared" si="3"/>
        <v>18.170000000000002</v>
      </c>
      <c r="M60" s="16"/>
      <c r="N60" s="16">
        <f t="shared" si="8"/>
        <v>19.82</v>
      </c>
      <c r="O60" s="16">
        <f t="shared" si="8"/>
        <v>18.170000000000002</v>
      </c>
      <c r="P60" s="16">
        <f t="shared" si="5"/>
        <v>18.170000000000002</v>
      </c>
      <c r="Q60" s="16">
        <f t="shared" si="6"/>
        <v>19.82</v>
      </c>
      <c r="R60" s="16">
        <f t="shared" si="7"/>
        <v>18.170198200000002</v>
      </c>
    </row>
    <row r="61" spans="1:18">
      <c r="A61" s="21">
        <f t="shared" si="0"/>
        <v>54</v>
      </c>
      <c r="B61" s="4">
        <f t="shared" si="1"/>
        <v>54.001100000000001</v>
      </c>
      <c r="C61" s="17">
        <f t="shared" si="2"/>
        <v>54</v>
      </c>
      <c r="D61" s="17">
        <v>65</v>
      </c>
      <c r="E61" s="17">
        <v>1</v>
      </c>
      <c r="F61" s="17">
        <f>VLOOKUP(D61,[1]data!$E:$I,2,FALSE)</f>
        <v>11</v>
      </c>
      <c r="G61" s="4" t="str">
        <f>VLOOKUP(D61,[1]data!$E:$I,3,FALSE)</f>
        <v>Václav DIVOŠ</v>
      </c>
      <c r="H61" s="4" t="str">
        <f>VLOOKUP(D61,[1]data!$E:$I,5,FALSE)</f>
        <v>HZS Královéhradeckého kraje</v>
      </c>
      <c r="I61" s="4">
        <f>VLOOKUP(D61,[1]data!$E:$I,4,FALSE)</f>
        <v>0</v>
      </c>
      <c r="J61" s="5">
        <v>18.329999999999998</v>
      </c>
      <c r="K61" s="5">
        <v>99.99</v>
      </c>
      <c r="L61" s="18">
        <f t="shared" si="3"/>
        <v>18.329999999999998</v>
      </c>
      <c r="M61" s="16"/>
      <c r="N61" s="16">
        <f t="shared" si="8"/>
        <v>18.329999999999998</v>
      </c>
      <c r="O61" s="16">
        <f t="shared" si="8"/>
        <v>99.99</v>
      </c>
      <c r="P61" s="16">
        <f t="shared" si="5"/>
        <v>18.329999999999998</v>
      </c>
      <c r="Q61" s="16">
        <f t="shared" si="6"/>
        <v>99.99</v>
      </c>
      <c r="R61" s="16">
        <f t="shared" si="7"/>
        <v>18.330999899999998</v>
      </c>
    </row>
    <row r="62" spans="1:18">
      <c r="A62" s="21">
        <f t="shared" si="0"/>
        <v>55</v>
      </c>
      <c r="B62" s="4">
        <f t="shared" si="1"/>
        <v>55.002899999999997</v>
      </c>
      <c r="C62" s="17">
        <f t="shared" si="2"/>
        <v>55</v>
      </c>
      <c r="D62" s="17">
        <v>46</v>
      </c>
      <c r="E62" s="17">
        <v>2</v>
      </c>
      <c r="F62" s="17">
        <f>VLOOKUP(D62,[1]data!$E:$I,2,FALSE)</f>
        <v>29</v>
      </c>
      <c r="G62" s="4" t="str">
        <f>VLOOKUP(D62,[1]data!$E:$I,3,FALSE)</f>
        <v>Marián FRANCÚZ</v>
      </c>
      <c r="H62" s="4" t="str">
        <f>VLOOKUP(D62,[1]data!$E:$I,5,FALSE)</f>
        <v>HZS Hl. města Prahy</v>
      </c>
      <c r="I62" s="4">
        <f>VLOOKUP(D62,[1]data!$E:$I,4,FALSE)</f>
        <v>0</v>
      </c>
      <c r="J62" s="5">
        <v>21.8</v>
      </c>
      <c r="K62" s="5">
        <v>18.64</v>
      </c>
      <c r="L62" s="18">
        <f t="shared" si="3"/>
        <v>18.64</v>
      </c>
      <c r="M62" s="16"/>
      <c r="N62" s="16">
        <f t="shared" si="8"/>
        <v>21.8</v>
      </c>
      <c r="O62" s="16">
        <f t="shared" si="8"/>
        <v>18.64</v>
      </c>
      <c r="P62" s="16">
        <f t="shared" si="5"/>
        <v>18.64</v>
      </c>
      <c r="Q62" s="16">
        <f t="shared" si="6"/>
        <v>21.8</v>
      </c>
      <c r="R62" s="16">
        <f t="shared" si="7"/>
        <v>18.640218000000001</v>
      </c>
    </row>
    <row r="63" spans="1:18">
      <c r="A63" s="21">
        <f t="shared" si="0"/>
        <v>56</v>
      </c>
      <c r="B63" s="4">
        <f t="shared" si="1"/>
        <v>56.007300000000001</v>
      </c>
      <c r="C63" s="17">
        <f t="shared" si="2"/>
        <v>56</v>
      </c>
      <c r="D63" s="17">
        <v>2</v>
      </c>
      <c r="E63" s="17">
        <v>2</v>
      </c>
      <c r="F63" s="17">
        <f>VLOOKUP(D63,[1]data!$E:$I,2,FALSE)</f>
        <v>73</v>
      </c>
      <c r="G63" s="4" t="str">
        <f>VLOOKUP(D63,[1]data!$E:$I,3,FALSE)</f>
        <v>Matúš SOLTIŠÍK</v>
      </c>
      <c r="H63" s="4" t="str">
        <f>VLOOKUP(D63,[1]data!$E:$I,5,FALSE)</f>
        <v>HaZZ Poprad</v>
      </c>
      <c r="I63" s="4">
        <f>VLOOKUP(D63,[1]data!$E:$I,4,FALSE)</f>
        <v>0</v>
      </c>
      <c r="J63" s="5">
        <v>20.38</v>
      </c>
      <c r="K63" s="5">
        <v>18.649999999999999</v>
      </c>
      <c r="L63" s="18">
        <f t="shared" si="3"/>
        <v>18.649999999999999</v>
      </c>
      <c r="M63" s="16"/>
      <c r="N63" s="16">
        <f t="shared" si="8"/>
        <v>20.38</v>
      </c>
      <c r="O63" s="16">
        <f t="shared" si="8"/>
        <v>18.649999999999999</v>
      </c>
      <c r="P63" s="16">
        <f t="shared" si="5"/>
        <v>18.649999999999999</v>
      </c>
      <c r="Q63" s="16">
        <f t="shared" si="6"/>
        <v>20.38</v>
      </c>
      <c r="R63" s="16">
        <f t="shared" si="7"/>
        <v>18.6502038</v>
      </c>
    </row>
    <row r="64" spans="1:18">
      <c r="A64" s="21">
        <f t="shared" si="0"/>
        <v>57</v>
      </c>
      <c r="B64" s="21">
        <f t="shared" si="1"/>
        <v>57.005600000000001</v>
      </c>
      <c r="C64" s="17">
        <f t="shared" si="2"/>
        <v>57</v>
      </c>
      <c r="D64" s="17">
        <v>24</v>
      </c>
      <c r="E64" s="17">
        <v>4</v>
      </c>
      <c r="F64" s="17">
        <f>VLOOKUP(D64,[1]data!$E:$I,2,FALSE)</f>
        <v>56</v>
      </c>
      <c r="G64" s="4" t="str">
        <f>VLOOKUP(D64,[1]data!$E:$I,3,FALSE)</f>
        <v>Aleš MASNÝ</v>
      </c>
      <c r="H64" s="4" t="str">
        <f>VLOOKUP(D64,[1]data!$E:$I,5,FALSE)</f>
        <v>HZS Moravskoslezského kraje</v>
      </c>
      <c r="I64" s="4">
        <f>VLOOKUP(D64,[1]data!$E:$I,4,FALSE)</f>
        <v>0</v>
      </c>
      <c r="J64" s="5">
        <v>20.100000000000001</v>
      </c>
      <c r="K64" s="5">
        <v>18.670000000000002</v>
      </c>
      <c r="L64" s="18">
        <f t="shared" si="3"/>
        <v>18.670000000000002</v>
      </c>
      <c r="M64" s="16"/>
      <c r="N64" s="16">
        <f t="shared" si="8"/>
        <v>20.100000000000001</v>
      </c>
      <c r="O64" s="16">
        <f t="shared" si="8"/>
        <v>18.670000000000002</v>
      </c>
      <c r="P64" s="16">
        <f t="shared" si="5"/>
        <v>18.670000000000002</v>
      </c>
      <c r="Q64" s="16">
        <f t="shared" si="6"/>
        <v>20.100000000000001</v>
      </c>
      <c r="R64" s="16">
        <f t="shared" si="7"/>
        <v>18.670201000000002</v>
      </c>
    </row>
    <row r="65" spans="1:18">
      <c r="A65" s="21">
        <f t="shared" si="0"/>
        <v>58</v>
      </c>
      <c r="B65" s="21">
        <f t="shared" si="1"/>
        <v>58.006500000000003</v>
      </c>
      <c r="C65" s="17">
        <f t="shared" si="2"/>
        <v>58</v>
      </c>
      <c r="D65" s="17">
        <v>10</v>
      </c>
      <c r="E65" s="17">
        <v>2</v>
      </c>
      <c r="F65" s="17">
        <f>VLOOKUP(D65,[1]data!$E:$I,2,FALSE)</f>
        <v>65</v>
      </c>
      <c r="G65" s="4" t="str">
        <f>VLOOKUP(D65,[1]data!$E:$I,3,FALSE)</f>
        <v>Dominik MAŠEK</v>
      </c>
      <c r="H65" s="4" t="str">
        <f>VLOOKUP(D65,[1]data!$E:$I,5,FALSE)</f>
        <v>Ruda</v>
      </c>
      <c r="I65" s="4">
        <f>VLOOKUP(D65,[1]data!$E:$I,4,FALSE)</f>
        <v>0</v>
      </c>
      <c r="J65" s="5">
        <v>20.52</v>
      </c>
      <c r="K65" s="5">
        <v>19.079999999999998</v>
      </c>
      <c r="L65" s="18">
        <f t="shared" si="3"/>
        <v>19.079999999999998</v>
      </c>
      <c r="M65" s="16"/>
      <c r="N65" s="16">
        <f t="shared" si="8"/>
        <v>20.52</v>
      </c>
      <c r="O65" s="16">
        <f t="shared" si="8"/>
        <v>19.079999999999998</v>
      </c>
      <c r="P65" s="16">
        <f t="shared" si="5"/>
        <v>19.079999999999998</v>
      </c>
      <c r="Q65" s="16">
        <f t="shared" si="6"/>
        <v>20.52</v>
      </c>
      <c r="R65" s="16">
        <f t="shared" si="7"/>
        <v>19.080205199999998</v>
      </c>
    </row>
    <row r="66" spans="1:18">
      <c r="A66" s="21">
        <f t="shared" si="0"/>
        <v>59</v>
      </c>
      <c r="B66" s="21">
        <f t="shared" si="1"/>
        <v>59.005899999999997</v>
      </c>
      <c r="C66" s="17">
        <f t="shared" si="2"/>
        <v>59</v>
      </c>
      <c r="D66" s="17">
        <v>17</v>
      </c>
      <c r="E66" s="17">
        <v>1</v>
      </c>
      <c r="F66" s="17">
        <f>VLOOKUP(D66,[1]data!$E:$I,2,FALSE)</f>
        <v>59</v>
      </c>
      <c r="G66" s="4" t="str">
        <f>VLOOKUP(D66,[1]data!$E:$I,3,FALSE)</f>
        <v>Marek ŠVEC</v>
      </c>
      <c r="H66" s="4" t="str">
        <f>VLOOKUP(D66,[1]data!$E:$I,5,FALSE)</f>
        <v>HZS Hl. města Prahy</v>
      </c>
      <c r="I66" s="4">
        <f>VLOOKUP(D66,[1]data!$E:$I,4,FALSE)</f>
        <v>0</v>
      </c>
      <c r="J66" s="5">
        <v>19.309999999999999</v>
      </c>
      <c r="K66" s="5">
        <v>23.21</v>
      </c>
      <c r="L66" s="18">
        <f t="shared" si="3"/>
        <v>19.309999999999999</v>
      </c>
      <c r="M66" s="16"/>
      <c r="N66" s="16">
        <f t="shared" si="8"/>
        <v>19.309999999999999</v>
      </c>
      <c r="O66" s="16">
        <f t="shared" si="8"/>
        <v>23.21</v>
      </c>
      <c r="P66" s="16">
        <f t="shared" si="5"/>
        <v>19.309999999999999</v>
      </c>
      <c r="Q66" s="16">
        <f t="shared" si="6"/>
        <v>23.21</v>
      </c>
      <c r="R66" s="16">
        <f t="shared" si="7"/>
        <v>19.3102321</v>
      </c>
    </row>
    <row r="67" spans="1:18">
      <c r="A67" s="21">
        <f t="shared" si="0"/>
        <v>60</v>
      </c>
      <c r="B67" s="21">
        <f t="shared" si="1"/>
        <v>60.005200000000002</v>
      </c>
      <c r="C67" s="17">
        <f t="shared" si="2"/>
        <v>60</v>
      </c>
      <c r="D67" s="17">
        <v>28</v>
      </c>
      <c r="E67" s="17">
        <v>4</v>
      </c>
      <c r="F67" s="17">
        <f>VLOOKUP(D67,[1]data!$E:$I,2,FALSE)</f>
        <v>52</v>
      </c>
      <c r="G67" s="4" t="str">
        <f>VLOOKUP(D67,[1]data!$E:$I,3,FALSE)</f>
        <v>Pavel PETROVIČ</v>
      </c>
      <c r="H67" s="4" t="str">
        <f>VLOOKUP(D67,[1]data!$E:$I,5,FALSE)</f>
        <v>HZS Hl. města Prahy</v>
      </c>
      <c r="I67" s="4">
        <f>VLOOKUP(D67,[1]data!$E:$I,4,FALSE)</f>
        <v>0</v>
      </c>
      <c r="J67" s="5">
        <v>19.38</v>
      </c>
      <c r="K67" s="5">
        <v>24.56</v>
      </c>
      <c r="L67" s="18">
        <f t="shared" si="3"/>
        <v>19.38</v>
      </c>
      <c r="M67" s="16"/>
      <c r="N67" s="16">
        <f t="shared" si="8"/>
        <v>19.38</v>
      </c>
      <c r="O67" s="16">
        <f t="shared" si="8"/>
        <v>24.56</v>
      </c>
      <c r="P67" s="16">
        <f t="shared" si="5"/>
        <v>19.38</v>
      </c>
      <c r="Q67" s="16">
        <f t="shared" si="6"/>
        <v>24.56</v>
      </c>
      <c r="R67" s="16">
        <f t="shared" si="7"/>
        <v>19.380245599999999</v>
      </c>
    </row>
    <row r="68" spans="1:18">
      <c r="A68" s="21">
        <f t="shared" si="0"/>
        <v>61</v>
      </c>
      <c r="B68" s="4">
        <f t="shared" si="1"/>
        <v>61.005299999999998</v>
      </c>
      <c r="C68" s="17">
        <f t="shared" si="2"/>
        <v>61</v>
      </c>
      <c r="D68" s="17">
        <v>22</v>
      </c>
      <c r="E68" s="17">
        <v>2</v>
      </c>
      <c r="F68" s="17">
        <f>VLOOKUP(D68,[1]data!$E:$I,2,FALSE)</f>
        <v>53</v>
      </c>
      <c r="G68" s="4" t="str">
        <f>VLOOKUP(D68,[1]data!$E:$I,3,FALSE)</f>
        <v>Jan KLIMECKÝ</v>
      </c>
      <c r="H68" s="4" t="str">
        <f>VLOOKUP(D68,[1]data!$E:$I,5,FALSE)</f>
        <v>HZS Olomouckého kraje</v>
      </c>
      <c r="I68" s="4">
        <f>VLOOKUP(D68,[1]data!$E:$I,4,FALSE)</f>
        <v>0</v>
      </c>
      <c r="J68" s="5">
        <v>19.510000000000002</v>
      </c>
      <c r="K68" s="5">
        <v>99.99</v>
      </c>
      <c r="L68" s="18">
        <f t="shared" si="3"/>
        <v>19.510000000000002</v>
      </c>
      <c r="M68" s="16" t="s">
        <v>159</v>
      </c>
      <c r="N68" s="16">
        <f t="shared" si="8"/>
        <v>19.510000000000002</v>
      </c>
      <c r="O68" s="16">
        <f t="shared" si="8"/>
        <v>99.99</v>
      </c>
      <c r="P68" s="16">
        <f t="shared" si="5"/>
        <v>19.510000000000002</v>
      </c>
      <c r="Q68" s="16">
        <f t="shared" si="6"/>
        <v>99.99</v>
      </c>
      <c r="R68" s="16">
        <f t="shared" si="7"/>
        <v>19.510999900000002</v>
      </c>
    </row>
    <row r="69" spans="1:18">
      <c r="A69" s="21">
        <f t="shared" si="0"/>
        <v>62</v>
      </c>
      <c r="B69" s="4">
        <f t="shared" si="1"/>
        <v>62.005699999999997</v>
      </c>
      <c r="C69" s="17">
        <f t="shared" si="2"/>
        <v>62</v>
      </c>
      <c r="D69" s="17">
        <v>18</v>
      </c>
      <c r="E69" s="17">
        <v>2</v>
      </c>
      <c r="F69" s="17">
        <f>VLOOKUP(D69,[1]data!$E:$I,2,FALSE)</f>
        <v>57</v>
      </c>
      <c r="G69" s="4" t="str">
        <f>VLOOKUP(D69,[1]data!$E:$I,3,FALSE)</f>
        <v>Jaroslav NAVRÁTIL</v>
      </c>
      <c r="H69" s="4" t="str">
        <f>VLOOKUP(D69,[1]data!$E:$I,5,FALSE)</f>
        <v>HZS Olomouckého kraje</v>
      </c>
      <c r="I69" s="4">
        <f>VLOOKUP(D69,[1]data!$E:$I,4,FALSE)</f>
        <v>0</v>
      </c>
      <c r="J69" s="5">
        <v>19.75</v>
      </c>
      <c r="K69" s="5">
        <v>22.66</v>
      </c>
      <c r="L69" s="18">
        <f t="shared" si="3"/>
        <v>19.75</v>
      </c>
      <c r="M69" s="16"/>
      <c r="N69" s="16">
        <f t="shared" si="8"/>
        <v>19.75</v>
      </c>
      <c r="O69" s="16">
        <f t="shared" si="8"/>
        <v>22.66</v>
      </c>
      <c r="P69" s="16">
        <f t="shared" si="5"/>
        <v>19.75</v>
      </c>
      <c r="Q69" s="16">
        <f t="shared" si="6"/>
        <v>22.66</v>
      </c>
      <c r="R69" s="16">
        <f t="shared" si="7"/>
        <v>19.750226600000001</v>
      </c>
    </row>
    <row r="70" spans="1:18">
      <c r="A70" s="21">
        <f t="shared" si="0"/>
        <v>63</v>
      </c>
      <c r="B70" s="4">
        <f t="shared" si="1"/>
        <v>63.006399999999999</v>
      </c>
      <c r="C70" s="17">
        <f t="shared" si="2"/>
        <v>63</v>
      </c>
      <c r="D70" s="17">
        <v>16</v>
      </c>
      <c r="E70" s="17">
        <v>4</v>
      </c>
      <c r="F70" s="17">
        <f>VLOOKUP(D70,[1]data!$E:$I,2,FALSE)</f>
        <v>64</v>
      </c>
      <c r="G70" s="4" t="str">
        <f>VLOOKUP(D70,[1]data!$E:$I,3,FALSE)</f>
        <v>Petr VAŠULKA</v>
      </c>
      <c r="H70" s="4" t="str">
        <f>VLOOKUP(D70,[1]data!$E:$I,5,FALSE)</f>
        <v>Mistřín</v>
      </c>
      <c r="I70" s="4">
        <f>VLOOKUP(D70,[1]data!$E:$I,4,FALSE)</f>
        <v>0</v>
      </c>
      <c r="J70" s="5">
        <v>22.51</v>
      </c>
      <c r="K70" s="5">
        <v>19.850000000000001</v>
      </c>
      <c r="L70" s="18">
        <f t="shared" si="3"/>
        <v>19.850000000000001</v>
      </c>
      <c r="M70" s="16"/>
      <c r="N70" s="16">
        <f t="shared" si="8"/>
        <v>22.51</v>
      </c>
      <c r="O70" s="16">
        <f t="shared" si="8"/>
        <v>19.850000000000001</v>
      </c>
      <c r="P70" s="16">
        <f t="shared" si="5"/>
        <v>19.850000000000001</v>
      </c>
      <c r="Q70" s="16">
        <f t="shared" si="6"/>
        <v>22.51</v>
      </c>
      <c r="R70" s="16">
        <f t="shared" si="7"/>
        <v>19.850225100000003</v>
      </c>
    </row>
    <row r="71" spans="1:18">
      <c r="A71" s="21">
        <f t="shared" si="0"/>
        <v>64</v>
      </c>
      <c r="B71" s="4">
        <f t="shared" si="1"/>
        <v>64.007099999999994</v>
      </c>
      <c r="C71" s="17">
        <f t="shared" si="2"/>
        <v>64</v>
      </c>
      <c r="D71" s="17">
        <v>5</v>
      </c>
      <c r="E71" s="17">
        <v>1</v>
      </c>
      <c r="F71" s="17">
        <f>VLOOKUP(D71,[1]data!$E:$I,2,FALSE)</f>
        <v>71</v>
      </c>
      <c r="G71" s="4" t="str">
        <f>VLOOKUP(D71,[1]data!$E:$I,3,FALSE)</f>
        <v>Jaroslav HUDAČ</v>
      </c>
      <c r="H71" s="6" t="str">
        <f>VLOOKUP(D71,[1]data!$E:$I,5,FALSE)</f>
        <v>HaZZ Poprad</v>
      </c>
      <c r="I71" s="4">
        <f>VLOOKUP(D71,[1]data!$E:$I,4,FALSE)</f>
        <v>0</v>
      </c>
      <c r="J71" s="5">
        <v>99.99</v>
      </c>
      <c r="K71" s="5">
        <v>19.93</v>
      </c>
      <c r="L71" s="18">
        <f t="shared" si="3"/>
        <v>19.93</v>
      </c>
      <c r="M71" s="16"/>
      <c r="N71" s="16">
        <f t="shared" si="8"/>
        <v>99.99</v>
      </c>
      <c r="O71" s="16">
        <f t="shared" si="8"/>
        <v>19.93</v>
      </c>
      <c r="P71" s="16">
        <f t="shared" si="5"/>
        <v>19.93</v>
      </c>
      <c r="Q71" s="16">
        <f t="shared" si="6"/>
        <v>99.99</v>
      </c>
      <c r="R71" s="16">
        <f t="shared" si="7"/>
        <v>19.9309999</v>
      </c>
    </row>
    <row r="72" spans="1:18">
      <c r="A72" s="21">
        <f t="shared" ref="A72:A83" si="9">RANK(B72,$B$7:$B$83,1)</f>
        <v>65</v>
      </c>
      <c r="B72" s="21">
        <f t="shared" ref="B72:B83" si="10">C72+F72*0.0001</f>
        <v>65.006</v>
      </c>
      <c r="C72" s="17">
        <f t="shared" ref="C72:C83" si="11">IF(R72&gt;99,88,(RANK(R72,$R$8:$R$83,1)))</f>
        <v>65</v>
      </c>
      <c r="D72" s="17">
        <v>20</v>
      </c>
      <c r="E72" s="17">
        <v>4</v>
      </c>
      <c r="F72" s="17">
        <f>VLOOKUP(D72,[1]data!$E:$I,2,FALSE)</f>
        <v>60</v>
      </c>
      <c r="G72" s="4" t="str">
        <f>VLOOKUP(D72,[1]data!$E:$I,3,FALSE)</f>
        <v>Vladimír NOVOTNÝ</v>
      </c>
      <c r="H72" s="4" t="str">
        <f>VLOOKUP(D72,[1]data!$E:$I,5,FALSE)</f>
        <v>HZS Libereckého kraje</v>
      </c>
      <c r="I72" s="4">
        <f>VLOOKUP(D72,[1]data!$E:$I,4,FALSE)</f>
        <v>0</v>
      </c>
      <c r="J72" s="5">
        <v>20.98</v>
      </c>
      <c r="K72" s="5">
        <v>20.74</v>
      </c>
      <c r="L72" s="18">
        <f t="shared" ref="L72:L83" si="12">IF(MIN(J72:K72)=0,"dnf",MIN(J72:K72))</f>
        <v>20.74</v>
      </c>
      <c r="M72" s="16"/>
      <c r="N72" s="16">
        <f t="shared" ref="N72:O83" si="13">IF(OR(J72="dnf",J72="dns",J72="dq",J72=0),99.99,J72)</f>
        <v>20.98</v>
      </c>
      <c r="O72" s="16">
        <f t="shared" si="13"/>
        <v>20.74</v>
      </c>
      <c r="P72" s="16">
        <f t="shared" ref="P72:P83" si="14">MIN(N72:O72)</f>
        <v>20.74</v>
      </c>
      <c r="Q72" s="16">
        <f t="shared" ref="Q72:Q83" si="15">MAX(N72:O72)</f>
        <v>20.98</v>
      </c>
      <c r="R72" s="16">
        <f t="shared" ref="R72:R83" si="16">P72+Q72*0.00001</f>
        <v>20.740209799999999</v>
      </c>
    </row>
    <row r="73" spans="1:18">
      <c r="A73" s="21">
        <f t="shared" si="9"/>
        <v>66</v>
      </c>
      <c r="B73" s="21">
        <f t="shared" si="10"/>
        <v>66.0047</v>
      </c>
      <c r="C73" s="17">
        <f t="shared" si="11"/>
        <v>66</v>
      </c>
      <c r="D73" s="17">
        <v>29</v>
      </c>
      <c r="E73" s="17">
        <v>1</v>
      </c>
      <c r="F73" s="17">
        <f>VLOOKUP(D73,[1]data!$E:$I,2,FALSE)</f>
        <v>47</v>
      </c>
      <c r="G73" s="4" t="str">
        <f>VLOOKUP(D73,[1]data!$E:$I,3,FALSE)</f>
        <v>Matěj MASNÝ</v>
      </c>
      <c r="H73" s="4" t="str">
        <f>VLOOKUP(D73,[1]data!$E:$I,5,FALSE)</f>
        <v>HZS Libereckého kraje</v>
      </c>
      <c r="I73" s="4">
        <f>VLOOKUP(D73,[1]data!$E:$I,4,FALSE)</f>
        <v>0</v>
      </c>
      <c r="J73" s="5">
        <v>20.83</v>
      </c>
      <c r="K73" s="5">
        <v>21.86</v>
      </c>
      <c r="L73" s="18">
        <f t="shared" si="12"/>
        <v>20.83</v>
      </c>
      <c r="M73" s="16"/>
      <c r="N73" s="16">
        <f t="shared" si="13"/>
        <v>20.83</v>
      </c>
      <c r="O73" s="16">
        <f t="shared" si="13"/>
        <v>21.86</v>
      </c>
      <c r="P73" s="16">
        <f t="shared" si="14"/>
        <v>20.83</v>
      </c>
      <c r="Q73" s="16">
        <f t="shared" si="15"/>
        <v>21.86</v>
      </c>
      <c r="R73" s="16">
        <f t="shared" si="16"/>
        <v>20.830218599999998</v>
      </c>
    </row>
    <row r="74" spans="1:18">
      <c r="A74" s="21">
        <f t="shared" si="9"/>
        <v>67</v>
      </c>
      <c r="B74" s="21">
        <f t="shared" si="10"/>
        <v>67.004000000000005</v>
      </c>
      <c r="C74" s="17">
        <f t="shared" si="11"/>
        <v>67</v>
      </c>
      <c r="D74" s="17">
        <v>40</v>
      </c>
      <c r="E74" s="17">
        <v>4</v>
      </c>
      <c r="F74" s="17">
        <f>VLOOKUP(D74,[1]data!$E:$I,2,FALSE)</f>
        <v>40</v>
      </c>
      <c r="G74" s="4" t="str">
        <f>VLOOKUP(D74,[1]data!$E:$I,3,FALSE)</f>
        <v>Miroslav ARVAI</v>
      </c>
      <c r="H74" s="4" t="str">
        <f>VLOOKUP(D74,[1]data!$E:$I,5,FALSE)</f>
        <v>HZS DEZA Valašské Meziříčí</v>
      </c>
      <c r="I74" s="4">
        <f>VLOOKUP(D74,[1]data!$E:$I,4,FALSE)</f>
        <v>0</v>
      </c>
      <c r="J74" s="5">
        <v>20.96</v>
      </c>
      <c r="K74" s="5">
        <v>99.99</v>
      </c>
      <c r="L74" s="18">
        <f t="shared" si="12"/>
        <v>20.96</v>
      </c>
      <c r="M74" s="16"/>
      <c r="N74" s="16">
        <f t="shared" si="13"/>
        <v>20.96</v>
      </c>
      <c r="O74" s="16">
        <f t="shared" si="13"/>
        <v>99.99</v>
      </c>
      <c r="P74" s="16">
        <f t="shared" si="14"/>
        <v>20.96</v>
      </c>
      <c r="Q74" s="16">
        <f t="shared" si="15"/>
        <v>99.99</v>
      </c>
      <c r="R74" s="16">
        <f t="shared" si="16"/>
        <v>20.960999900000001</v>
      </c>
    </row>
    <row r="75" spans="1:18">
      <c r="A75" s="21">
        <f t="shared" si="9"/>
        <v>68</v>
      </c>
      <c r="B75" s="21">
        <f t="shared" si="10"/>
        <v>68.004099999999994</v>
      </c>
      <c r="C75" s="17">
        <f t="shared" si="11"/>
        <v>68</v>
      </c>
      <c r="D75" s="17">
        <v>34</v>
      </c>
      <c r="E75" s="17">
        <v>2</v>
      </c>
      <c r="F75" s="17">
        <f>VLOOKUP(D75,[1]data!$E:$I,2,FALSE)</f>
        <v>41</v>
      </c>
      <c r="G75" s="4" t="str">
        <f>VLOOKUP(D75,[1]data!$E:$I,3,FALSE)</f>
        <v>Zdeněk JIROUŠ</v>
      </c>
      <c r="H75" s="4" t="str">
        <f>VLOOKUP(D75,[1]data!$E:$I,5,FALSE)</f>
        <v>HZS Libereckého kraje</v>
      </c>
      <c r="I75" s="4">
        <f>VLOOKUP(D75,[1]data!$E:$I,4,FALSE)</f>
        <v>0</v>
      </c>
      <c r="J75" s="5">
        <v>22.75</v>
      </c>
      <c r="K75" s="5">
        <v>99.99</v>
      </c>
      <c r="L75" s="18">
        <f t="shared" si="12"/>
        <v>22.75</v>
      </c>
      <c r="M75" s="16"/>
      <c r="N75" s="16">
        <f t="shared" si="13"/>
        <v>22.75</v>
      </c>
      <c r="O75" s="16">
        <f t="shared" si="13"/>
        <v>99.99</v>
      </c>
      <c r="P75" s="16">
        <f t="shared" si="14"/>
        <v>22.75</v>
      </c>
      <c r="Q75" s="16">
        <f t="shared" si="15"/>
        <v>99.99</v>
      </c>
      <c r="R75" s="16">
        <f t="shared" si="16"/>
        <v>22.7509999</v>
      </c>
    </row>
    <row r="76" spans="1:18">
      <c r="A76" s="21">
        <f t="shared" si="9"/>
        <v>69</v>
      </c>
      <c r="B76" s="4">
        <f t="shared" si="10"/>
        <v>69.004499999999993</v>
      </c>
      <c r="C76" s="17">
        <f t="shared" si="11"/>
        <v>69</v>
      </c>
      <c r="D76" s="17">
        <v>30</v>
      </c>
      <c r="E76" s="17">
        <v>2</v>
      </c>
      <c r="F76" s="17">
        <f>VLOOKUP(D76,[1]data!$E:$I,2,FALSE)</f>
        <v>45</v>
      </c>
      <c r="G76" s="4" t="str">
        <f>VLOOKUP(D76,[1]data!$E:$I,3,FALSE)</f>
        <v>Jaroslav HYBL</v>
      </c>
      <c r="H76" s="4" t="str">
        <f>VLOOKUP(D76,[1]data!$E:$I,5,FALSE)</f>
        <v>HZS Olomouckého kraje</v>
      </c>
      <c r="I76" s="4">
        <f>VLOOKUP(D76,[1]data!$E:$I,4,FALSE)</f>
        <v>0</v>
      </c>
      <c r="J76" s="5">
        <v>22.81</v>
      </c>
      <c r="K76" s="5">
        <v>99.99</v>
      </c>
      <c r="L76" s="18">
        <f t="shared" si="12"/>
        <v>22.81</v>
      </c>
      <c r="M76" s="16"/>
      <c r="N76" s="16">
        <f t="shared" si="13"/>
        <v>22.81</v>
      </c>
      <c r="O76" s="16">
        <f t="shared" si="13"/>
        <v>99.99</v>
      </c>
      <c r="P76" s="16">
        <f t="shared" si="14"/>
        <v>22.81</v>
      </c>
      <c r="Q76" s="16">
        <f t="shared" si="15"/>
        <v>99.99</v>
      </c>
      <c r="R76" s="16">
        <f t="shared" si="16"/>
        <v>22.810999899999999</v>
      </c>
    </row>
    <row r="77" spans="1:18">
      <c r="A77" s="21">
        <f t="shared" si="9"/>
        <v>70</v>
      </c>
      <c r="B77" s="4">
        <f t="shared" si="10"/>
        <v>70.006900000000002</v>
      </c>
      <c r="C77" s="17">
        <f t="shared" si="11"/>
        <v>70</v>
      </c>
      <c r="D77" s="17">
        <v>6</v>
      </c>
      <c r="E77" s="17">
        <v>2</v>
      </c>
      <c r="F77" s="17">
        <f>VLOOKUP(D77,[1]data!$E:$I,2,FALSE)</f>
        <v>69</v>
      </c>
      <c r="G77" s="4" t="str">
        <f>VLOOKUP(D77,[1]data!$E:$I,3,FALSE)</f>
        <v>Tomáš HEIDUK</v>
      </c>
      <c r="H77" s="4" t="str">
        <f>VLOOKUP(D77,[1]data!$E:$I,5,FALSE)</f>
        <v>HZS Moravskoslezského kraje</v>
      </c>
      <c r="I77" s="4">
        <f>VLOOKUP(D77,[1]data!$E:$I,4,FALSE)</f>
        <v>0</v>
      </c>
      <c r="J77" s="5">
        <v>24.39</v>
      </c>
      <c r="K77" s="5">
        <v>99.99</v>
      </c>
      <c r="L77" s="18">
        <f t="shared" si="12"/>
        <v>24.39</v>
      </c>
      <c r="M77" s="16"/>
      <c r="N77" s="16">
        <f t="shared" si="13"/>
        <v>24.39</v>
      </c>
      <c r="O77" s="16">
        <f t="shared" si="13"/>
        <v>99.99</v>
      </c>
      <c r="P77" s="16">
        <f t="shared" si="14"/>
        <v>24.39</v>
      </c>
      <c r="Q77" s="16">
        <f t="shared" si="15"/>
        <v>99.99</v>
      </c>
      <c r="R77" s="16">
        <f t="shared" si="16"/>
        <v>24.390999900000001</v>
      </c>
    </row>
    <row r="78" spans="1:18">
      <c r="A78" s="21">
        <f t="shared" si="9"/>
        <v>71</v>
      </c>
      <c r="B78" s="4">
        <f t="shared" si="10"/>
        <v>71.007000000000005</v>
      </c>
      <c r="C78" s="17">
        <f t="shared" si="11"/>
        <v>71</v>
      </c>
      <c r="D78" s="17">
        <v>7</v>
      </c>
      <c r="E78" s="17">
        <v>3</v>
      </c>
      <c r="F78" s="17">
        <f>VLOOKUP(D78,[1]data!$E:$I,2,FALSE)</f>
        <v>70</v>
      </c>
      <c r="G78" s="4" t="str">
        <f>VLOOKUP(D78,[1]data!$E:$I,3,FALSE)</f>
        <v>Tomáš HRADIL</v>
      </c>
      <c r="H78" s="4" t="str">
        <f>VLOOKUP(D78,[1]data!$E:$I,5,FALSE)</f>
        <v>HZS Olomouckého kraje</v>
      </c>
      <c r="I78" s="4">
        <f>VLOOKUP(D78,[1]data!$E:$I,4,FALSE)</f>
        <v>0</v>
      </c>
      <c r="J78" s="5">
        <v>25.85</v>
      </c>
      <c r="K78" s="5">
        <v>28.07</v>
      </c>
      <c r="L78" s="18">
        <f t="shared" si="12"/>
        <v>25.85</v>
      </c>
      <c r="M78" s="16"/>
      <c r="N78" s="16">
        <f t="shared" si="13"/>
        <v>25.85</v>
      </c>
      <c r="O78" s="16">
        <f t="shared" si="13"/>
        <v>28.07</v>
      </c>
      <c r="P78" s="16">
        <f t="shared" si="14"/>
        <v>25.85</v>
      </c>
      <c r="Q78" s="16">
        <f t="shared" si="15"/>
        <v>28.07</v>
      </c>
      <c r="R78" s="16">
        <f t="shared" si="16"/>
        <v>25.850280700000003</v>
      </c>
    </row>
    <row r="79" spans="1:18">
      <c r="A79" s="21">
        <f t="shared" si="9"/>
        <v>72</v>
      </c>
      <c r="B79" s="4">
        <f t="shared" si="10"/>
        <v>72.006299999999996</v>
      </c>
      <c r="C79" s="17">
        <f t="shared" si="11"/>
        <v>72</v>
      </c>
      <c r="D79" s="17">
        <v>13</v>
      </c>
      <c r="E79" s="17">
        <v>1</v>
      </c>
      <c r="F79" s="17">
        <f>VLOOKUP(D79,[1]data!$E:$I,2,FALSE)</f>
        <v>63</v>
      </c>
      <c r="G79" s="4" t="str">
        <f>VLOOKUP(D79,[1]data!$E:$I,3,FALSE)</f>
        <v>Dominik CHALUPA</v>
      </c>
      <c r="H79" s="4" t="str">
        <f>VLOOKUP(D79,[1]data!$E:$I,5,FALSE)</f>
        <v>Lavičky</v>
      </c>
      <c r="I79" s="4">
        <f>VLOOKUP(D79,[1]data!$E:$I,4,FALSE)</f>
        <v>0</v>
      </c>
      <c r="J79" s="5">
        <v>40.51</v>
      </c>
      <c r="K79" s="5">
        <v>27.84</v>
      </c>
      <c r="L79" s="18">
        <f t="shared" si="12"/>
        <v>27.84</v>
      </c>
      <c r="M79" s="16"/>
      <c r="N79" s="16">
        <f t="shared" si="13"/>
        <v>40.51</v>
      </c>
      <c r="O79" s="16">
        <f t="shared" si="13"/>
        <v>27.84</v>
      </c>
      <c r="P79" s="16">
        <f t="shared" si="14"/>
        <v>27.84</v>
      </c>
      <c r="Q79" s="16">
        <f t="shared" si="15"/>
        <v>40.51</v>
      </c>
      <c r="R79" s="16">
        <f t="shared" si="16"/>
        <v>27.840405099999998</v>
      </c>
    </row>
    <row r="80" spans="1:18">
      <c r="A80" s="21">
        <f t="shared" si="9"/>
        <v>73</v>
      </c>
      <c r="B80" s="21">
        <f t="shared" si="10"/>
        <v>73.005099999999999</v>
      </c>
      <c r="C80" s="17">
        <f t="shared" si="11"/>
        <v>73</v>
      </c>
      <c r="D80" s="17">
        <v>25</v>
      </c>
      <c r="E80" s="17">
        <v>1</v>
      </c>
      <c r="F80" s="17">
        <f>VLOOKUP(D80,[1]data!$E:$I,2,FALSE)</f>
        <v>51</v>
      </c>
      <c r="G80" s="4" t="str">
        <f>VLOOKUP(D80,[1]data!$E:$I,3,FALSE)</f>
        <v>Jan NAJVÁREK</v>
      </c>
      <c r="H80" s="4" t="str">
        <f>VLOOKUP(D80,[1]data!$E:$I,5,FALSE)</f>
        <v>HZS Olomouckého kraje</v>
      </c>
      <c r="I80" s="4">
        <f>VLOOKUP(D80,[1]data!$E:$I,4,FALSE)</f>
        <v>0</v>
      </c>
      <c r="J80" s="5">
        <v>28.55</v>
      </c>
      <c r="K80" s="5">
        <v>99.99</v>
      </c>
      <c r="L80" s="18">
        <f t="shared" si="12"/>
        <v>28.55</v>
      </c>
      <c r="M80" s="16" t="s">
        <v>159</v>
      </c>
      <c r="N80" s="16">
        <f t="shared" si="13"/>
        <v>28.55</v>
      </c>
      <c r="O80" s="16">
        <f t="shared" si="13"/>
        <v>99.99</v>
      </c>
      <c r="P80" s="16">
        <f t="shared" si="14"/>
        <v>28.55</v>
      </c>
      <c r="Q80" s="16">
        <f t="shared" si="15"/>
        <v>99.99</v>
      </c>
      <c r="R80" s="16">
        <f t="shared" si="16"/>
        <v>28.550999900000001</v>
      </c>
    </row>
    <row r="81" spans="1:18">
      <c r="A81" s="21">
        <f t="shared" si="9"/>
        <v>74</v>
      </c>
      <c r="B81" s="21">
        <f t="shared" si="10"/>
        <v>74.001800000000003</v>
      </c>
      <c r="C81" s="17">
        <f t="shared" si="11"/>
        <v>74</v>
      </c>
      <c r="D81" s="17">
        <v>59</v>
      </c>
      <c r="E81" s="17">
        <v>3</v>
      </c>
      <c r="F81" s="17">
        <f>VLOOKUP(D81,[1]data!$E:$I,2,FALSE)</f>
        <v>18</v>
      </c>
      <c r="G81" s="4" t="str">
        <f>VLOOKUP(D81,[1]data!$E:$I,3,FALSE)</f>
        <v>Vojtěch KLENKA</v>
      </c>
      <c r="H81" s="4" t="str">
        <f>VLOOKUP(D81,[1]data!$E:$I,5,FALSE)</f>
        <v>Brloh</v>
      </c>
      <c r="I81" s="4">
        <f>VLOOKUP(D81,[1]data!$E:$I,4,FALSE)</f>
        <v>0</v>
      </c>
      <c r="J81" s="5">
        <v>30.68</v>
      </c>
      <c r="K81" s="5">
        <v>99.99</v>
      </c>
      <c r="L81" s="18">
        <f t="shared" si="12"/>
        <v>30.68</v>
      </c>
      <c r="M81" s="16"/>
      <c r="N81" s="16">
        <f t="shared" si="13"/>
        <v>30.68</v>
      </c>
      <c r="O81" s="16">
        <f t="shared" si="13"/>
        <v>99.99</v>
      </c>
      <c r="P81" s="16">
        <f t="shared" si="14"/>
        <v>30.68</v>
      </c>
      <c r="Q81" s="16">
        <f t="shared" si="15"/>
        <v>99.99</v>
      </c>
      <c r="R81" s="16">
        <f t="shared" si="16"/>
        <v>30.6809999</v>
      </c>
    </row>
    <row r="82" spans="1:18" hidden="1">
      <c r="A82" s="21">
        <f t="shared" si="9"/>
        <v>76</v>
      </c>
      <c r="B82" s="21">
        <f t="shared" si="10"/>
        <v>88.005499999999998</v>
      </c>
      <c r="C82" s="17">
        <f t="shared" si="11"/>
        <v>88</v>
      </c>
      <c r="D82" s="17">
        <v>21</v>
      </c>
      <c r="E82" s="17">
        <v>1</v>
      </c>
      <c r="F82" s="17">
        <f>VLOOKUP(D82,[1]data!$E:$I,2,FALSE)</f>
        <v>55</v>
      </c>
      <c r="G82" s="4" t="str">
        <f>VLOOKUP(D82,[1]data!$E:$I,3,FALSE)</f>
        <v>Dalibor BLAŽEK</v>
      </c>
      <c r="H82" s="4" t="str">
        <f>VLOOKUP(D82,[1]data!$E:$I,5,FALSE)</f>
        <v>HZS Olomouckého kraje</v>
      </c>
      <c r="I82" s="4">
        <f>VLOOKUP(D82,[1]data!$E:$I,4,FALSE)</f>
        <v>0</v>
      </c>
      <c r="J82" s="5">
        <v>99.99</v>
      </c>
      <c r="K82" s="5">
        <v>99.99</v>
      </c>
      <c r="L82" s="18">
        <f t="shared" si="12"/>
        <v>99.99</v>
      </c>
      <c r="M82" s="16"/>
      <c r="N82" s="16">
        <f t="shared" si="13"/>
        <v>99.99</v>
      </c>
      <c r="O82" s="16">
        <f t="shared" si="13"/>
        <v>99.99</v>
      </c>
      <c r="P82" s="16">
        <f t="shared" si="14"/>
        <v>99.99</v>
      </c>
      <c r="Q82" s="16">
        <f t="shared" si="15"/>
        <v>99.99</v>
      </c>
      <c r="R82" s="16">
        <f t="shared" si="16"/>
        <v>99.990999899999991</v>
      </c>
    </row>
    <row r="83" spans="1:18" hidden="1">
      <c r="A83" s="21">
        <f t="shared" si="9"/>
        <v>75</v>
      </c>
      <c r="B83" s="21">
        <f t="shared" si="10"/>
        <v>88.001900000000006</v>
      </c>
      <c r="C83" s="17">
        <f t="shared" si="11"/>
        <v>88</v>
      </c>
      <c r="D83" s="17">
        <v>57</v>
      </c>
      <c r="E83" s="17">
        <v>1</v>
      </c>
      <c r="F83" s="17">
        <f>VLOOKUP(D83,[1]data!$E:$I,2,FALSE)</f>
        <v>19</v>
      </c>
      <c r="G83" s="4" t="str">
        <f>VLOOKUP(D83,[1]data!$E:$I,3,FALSE)</f>
        <v>Jakub GRYČ</v>
      </c>
      <c r="H83" s="4" t="str">
        <f>VLOOKUP(D83,[1]data!$E:$I,5,FALSE)</f>
        <v>HZS Moravskoslezského kraje</v>
      </c>
      <c r="I83" s="4">
        <f>VLOOKUP(D83,[1]data!$E:$I,4,FALSE)</f>
        <v>0</v>
      </c>
      <c r="J83" s="5">
        <v>99.99</v>
      </c>
      <c r="K83" s="5">
        <v>99.99</v>
      </c>
      <c r="L83" s="18">
        <f t="shared" si="12"/>
        <v>99.99</v>
      </c>
      <c r="M83" s="16"/>
      <c r="N83" s="16">
        <f t="shared" si="13"/>
        <v>99.99</v>
      </c>
      <c r="O83" s="16">
        <f t="shared" si="13"/>
        <v>99.99</v>
      </c>
      <c r="P83" s="16">
        <f t="shared" si="14"/>
        <v>99.99</v>
      </c>
      <c r="Q83" s="16">
        <f t="shared" si="15"/>
        <v>99.99</v>
      </c>
      <c r="R83" s="16">
        <f t="shared" si="16"/>
        <v>99.990999899999991</v>
      </c>
    </row>
  </sheetData>
  <autoFilter ref="A7:R83">
    <filterColumn colId="12"/>
    <sortState ref="A8:R83">
      <sortCondition ref="C8"/>
    </sortState>
  </autoFilter>
  <pageMargins left="0.78740157480314965" right="0.78740157480314965" top="0.98425196850393704" bottom="0.98425196850393704" header="0.51181102362204722" footer="0.51181102362204722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9"/>
  <sheetViews>
    <sheetView topLeftCell="C4" zoomScale="115" zoomScaleNormal="115" workbookViewId="0">
      <pane ySplit="4" topLeftCell="A71" activePane="bottomLeft" state="frozen"/>
      <selection activeCell="A4" sqref="A4"/>
      <selection pane="bottomLeft" activeCell="H6" sqref="H6"/>
    </sheetView>
  </sheetViews>
  <sheetFormatPr defaultRowHeight="14.4"/>
  <cols>
    <col min="1" max="1" width="9.33203125" hidden="1" customWidth="1"/>
    <col min="2" max="2" width="11.5546875" hidden="1" customWidth="1"/>
    <col min="3" max="3" width="8.77734375" customWidth="1"/>
    <col min="4" max="4" width="8.88671875" style="8"/>
    <col min="5" max="5" width="0" style="8" hidden="1" customWidth="1"/>
    <col min="6" max="6" width="8.88671875" style="8" bestFit="1" customWidth="1"/>
    <col min="7" max="7" width="20.109375" bestFit="1" customWidth="1"/>
    <col min="8" max="8" width="27.44140625" bestFit="1" customWidth="1"/>
    <col min="9" max="9" width="28.33203125" hidden="1" customWidth="1"/>
    <col min="13" max="13" width="3.33203125" hidden="1" customWidth="1"/>
    <col min="14" max="18" width="0" hidden="1" customWidth="1"/>
  </cols>
  <sheetData>
    <row r="1" spans="1:18" ht="31.2">
      <c r="I1" s="9" t="s">
        <v>74</v>
      </c>
    </row>
    <row r="2" spans="1:18" ht="21">
      <c r="I2" s="10" t="s">
        <v>75</v>
      </c>
    </row>
    <row r="3" spans="1:18" ht="21">
      <c r="I3" s="11">
        <v>41530</v>
      </c>
    </row>
    <row r="4" spans="1:18">
      <c r="C4" s="12"/>
      <c r="D4" s="13"/>
    </row>
    <row r="5" spans="1:18" ht="15.6">
      <c r="H5" t="s">
        <v>5</v>
      </c>
      <c r="I5" s="14" t="s">
        <v>6</v>
      </c>
    </row>
    <row r="7" spans="1:18">
      <c r="A7" s="15" t="s">
        <v>76</v>
      </c>
      <c r="B7" s="15" t="s">
        <v>77</v>
      </c>
      <c r="C7" s="15" t="s">
        <v>2</v>
      </c>
      <c r="D7" s="15" t="s">
        <v>78</v>
      </c>
      <c r="E7" s="15" t="s">
        <v>79</v>
      </c>
      <c r="F7" s="15" t="s">
        <v>80</v>
      </c>
      <c r="G7" s="15" t="s">
        <v>3</v>
      </c>
      <c r="H7" s="15" t="s">
        <v>81</v>
      </c>
      <c r="I7" s="15" t="s">
        <v>82</v>
      </c>
      <c r="J7" s="15" t="s">
        <v>83</v>
      </c>
      <c r="K7" s="15" t="s">
        <v>84</v>
      </c>
      <c r="L7" s="15" t="s">
        <v>85</v>
      </c>
      <c r="M7" s="16"/>
      <c r="N7" s="16">
        <v>1</v>
      </c>
      <c r="O7" s="16">
        <v>2</v>
      </c>
      <c r="P7" s="16" t="s">
        <v>86</v>
      </c>
      <c r="Q7" s="16" t="s">
        <v>87</v>
      </c>
      <c r="R7" s="16" t="s">
        <v>85</v>
      </c>
    </row>
    <row r="8" spans="1:18">
      <c r="A8" s="4">
        <f t="shared" ref="A8:A71" si="0">RANK(B8,$B$7:$B$149,1)</f>
        <v>1</v>
      </c>
      <c r="B8" s="4">
        <f t="shared" ref="B8:B71" si="1">C8+F8*0.0000001</f>
        <v>1.0017681000000001</v>
      </c>
      <c r="C8" s="17">
        <f t="shared" ref="C8:C71" si="2">IF(R8&gt;99,88,(RANK(R8,$R$8:$R$149,1)))</f>
        <v>1</v>
      </c>
      <c r="D8" s="17">
        <v>16</v>
      </c>
      <c r="E8" s="17">
        <v>2</v>
      </c>
      <c r="F8" s="17">
        <v>17681</v>
      </c>
      <c r="G8" s="4" t="s">
        <v>18</v>
      </c>
      <c r="H8" s="4" t="s">
        <v>19</v>
      </c>
      <c r="I8" s="4">
        <f>VLOOKUP(D8,[1]data!$E:$I,4,FALSE)</f>
        <v>0</v>
      </c>
      <c r="J8" s="5">
        <v>16.07</v>
      </c>
      <c r="K8" s="5">
        <v>15.5</v>
      </c>
      <c r="L8" s="18">
        <f t="shared" ref="L8:L71" si="3">IF(MIN(J8:K8)=0,"dnf",MIN(J8:K8))</f>
        <v>15.5</v>
      </c>
      <c r="M8" s="16"/>
      <c r="N8" s="16">
        <f t="shared" ref="N8:O39" si="4">IF(OR(J8="dnf",J8="dns",J8="dq",J8=0),99.99,J8)</f>
        <v>16.07</v>
      </c>
      <c r="O8" s="16">
        <f t="shared" si="4"/>
        <v>15.5</v>
      </c>
      <c r="P8" s="16">
        <f t="shared" ref="P8:P71" si="5">MIN(N8:O8)</f>
        <v>15.5</v>
      </c>
      <c r="Q8" s="16">
        <f t="shared" ref="Q8:Q71" si="6">MAX(N8:O8)</f>
        <v>16.07</v>
      </c>
      <c r="R8" s="16">
        <f t="shared" ref="R8:R71" si="7">P8+Q8*0.00001</f>
        <v>15.5001607</v>
      </c>
    </row>
    <row r="9" spans="1:18">
      <c r="A9" s="4">
        <f t="shared" si="0"/>
        <v>2</v>
      </c>
      <c r="B9" s="4">
        <f t="shared" si="1"/>
        <v>2.0003400999999998</v>
      </c>
      <c r="C9" s="17">
        <f t="shared" si="2"/>
        <v>2</v>
      </c>
      <c r="D9" s="17">
        <v>17</v>
      </c>
      <c r="E9" s="17">
        <v>4</v>
      </c>
      <c r="F9" s="17">
        <v>3401</v>
      </c>
      <c r="G9" s="4" t="s">
        <v>8</v>
      </c>
      <c r="H9" s="4" t="s">
        <v>9</v>
      </c>
      <c r="I9" s="4">
        <f>VLOOKUP(D9,[1]data!$E:$I,4,FALSE)</f>
        <v>0</v>
      </c>
      <c r="J9" s="5">
        <v>16.079999999999998</v>
      </c>
      <c r="K9" s="5">
        <v>15.75</v>
      </c>
      <c r="L9" s="18">
        <f t="shared" si="3"/>
        <v>15.75</v>
      </c>
      <c r="M9" s="16"/>
      <c r="N9" s="16">
        <f t="shared" si="4"/>
        <v>16.079999999999998</v>
      </c>
      <c r="O9" s="16">
        <f t="shared" si="4"/>
        <v>15.75</v>
      </c>
      <c r="P9" s="16">
        <f t="shared" si="5"/>
        <v>15.75</v>
      </c>
      <c r="Q9" s="16">
        <f t="shared" si="6"/>
        <v>16.079999999999998</v>
      </c>
      <c r="R9" s="16">
        <f t="shared" si="7"/>
        <v>15.7501608</v>
      </c>
    </row>
    <row r="10" spans="1:18">
      <c r="A10" s="4">
        <f t="shared" si="0"/>
        <v>3</v>
      </c>
      <c r="B10" s="4">
        <f t="shared" si="1"/>
        <v>3.0018981</v>
      </c>
      <c r="C10" s="17">
        <f t="shared" si="2"/>
        <v>3</v>
      </c>
      <c r="D10" s="17">
        <v>6</v>
      </c>
      <c r="E10" s="17">
        <v>4</v>
      </c>
      <c r="F10" s="17">
        <v>18981</v>
      </c>
      <c r="G10" s="4" t="s">
        <v>10</v>
      </c>
      <c r="H10" s="4" t="s">
        <v>11</v>
      </c>
      <c r="I10" s="4">
        <f>VLOOKUP(D10,[1]data!$E:$I,4,FALSE)</f>
        <v>0</v>
      </c>
      <c r="J10" s="5">
        <v>17.809999999999999</v>
      </c>
      <c r="K10" s="5">
        <v>15.85</v>
      </c>
      <c r="L10" s="18">
        <f t="shared" si="3"/>
        <v>15.85</v>
      </c>
      <c r="M10" s="16"/>
      <c r="N10" s="16">
        <f t="shared" si="4"/>
        <v>17.809999999999999</v>
      </c>
      <c r="O10" s="16">
        <f t="shared" si="4"/>
        <v>15.85</v>
      </c>
      <c r="P10" s="16">
        <f t="shared" si="5"/>
        <v>15.85</v>
      </c>
      <c r="Q10" s="16">
        <f t="shared" si="6"/>
        <v>17.809999999999999</v>
      </c>
      <c r="R10" s="16">
        <f t="shared" si="7"/>
        <v>15.850178099999999</v>
      </c>
    </row>
    <row r="11" spans="1:18">
      <c r="A11" s="4">
        <f t="shared" si="0"/>
        <v>4</v>
      </c>
      <c r="B11" s="4">
        <f t="shared" si="1"/>
        <v>4.0006430999999996</v>
      </c>
      <c r="C11" s="17">
        <f t="shared" si="2"/>
        <v>4</v>
      </c>
      <c r="D11" s="17">
        <v>37</v>
      </c>
      <c r="E11" s="17">
        <v>4</v>
      </c>
      <c r="F11" s="17">
        <v>6431</v>
      </c>
      <c r="G11" s="4" t="s">
        <v>88</v>
      </c>
      <c r="H11" s="4" t="s">
        <v>89</v>
      </c>
      <c r="I11" s="4">
        <f>VLOOKUP(D11,[1]data!$E:$I,4,FALSE)</f>
        <v>0</v>
      </c>
      <c r="J11" s="5">
        <v>16.32</v>
      </c>
      <c r="K11" s="5">
        <v>16.02</v>
      </c>
      <c r="L11" s="18">
        <f t="shared" si="3"/>
        <v>16.02</v>
      </c>
      <c r="M11" s="16"/>
      <c r="N11" s="16">
        <f t="shared" si="4"/>
        <v>16.32</v>
      </c>
      <c r="O11" s="16">
        <f t="shared" si="4"/>
        <v>16.02</v>
      </c>
      <c r="P11" s="16">
        <f t="shared" si="5"/>
        <v>16.02</v>
      </c>
      <c r="Q11" s="16">
        <f t="shared" si="6"/>
        <v>16.32</v>
      </c>
      <c r="R11" s="16">
        <f t="shared" si="7"/>
        <v>16.020163199999999</v>
      </c>
    </row>
    <row r="12" spans="1:18">
      <c r="A12" s="4">
        <f t="shared" si="0"/>
        <v>5</v>
      </c>
      <c r="B12" s="4">
        <f t="shared" si="1"/>
        <v>5.0010161000000002</v>
      </c>
      <c r="C12" s="17">
        <f t="shared" si="2"/>
        <v>5</v>
      </c>
      <c r="D12" s="17">
        <v>18</v>
      </c>
      <c r="E12" s="17">
        <v>4</v>
      </c>
      <c r="F12" s="17">
        <v>10161</v>
      </c>
      <c r="G12" s="4" t="s">
        <v>12</v>
      </c>
      <c r="H12" s="4" t="s">
        <v>13</v>
      </c>
      <c r="I12" s="4">
        <f>VLOOKUP(D12,[1]data!$E:$I,4,FALSE)</f>
        <v>0</v>
      </c>
      <c r="J12" s="5">
        <v>16.18</v>
      </c>
      <c r="K12" s="5">
        <v>99.99</v>
      </c>
      <c r="L12" s="18">
        <f t="shared" si="3"/>
        <v>16.18</v>
      </c>
      <c r="M12" s="16"/>
      <c r="N12" s="16">
        <f t="shared" si="4"/>
        <v>16.18</v>
      </c>
      <c r="O12" s="16">
        <f t="shared" si="4"/>
        <v>99.99</v>
      </c>
      <c r="P12" s="16">
        <f t="shared" si="5"/>
        <v>16.18</v>
      </c>
      <c r="Q12" s="16">
        <f t="shared" si="6"/>
        <v>99.99</v>
      </c>
      <c r="R12" s="16">
        <f t="shared" si="7"/>
        <v>16.1809999</v>
      </c>
    </row>
    <row r="13" spans="1:18">
      <c r="A13" s="4">
        <f t="shared" si="0"/>
        <v>6</v>
      </c>
      <c r="B13" s="4">
        <f t="shared" si="1"/>
        <v>6.0010500999999996</v>
      </c>
      <c r="C13" s="17">
        <f t="shared" si="2"/>
        <v>6</v>
      </c>
      <c r="D13" s="17">
        <v>21</v>
      </c>
      <c r="E13" s="17">
        <v>2</v>
      </c>
      <c r="F13" s="17">
        <v>10501</v>
      </c>
      <c r="G13" s="4" t="s">
        <v>23</v>
      </c>
      <c r="H13" s="4" t="s">
        <v>15</v>
      </c>
      <c r="I13" s="4">
        <f>VLOOKUP(D13,[1]data!$E:$I,4,FALSE)</f>
        <v>0</v>
      </c>
      <c r="J13" s="5">
        <v>16.329999999999998</v>
      </c>
      <c r="K13" s="5">
        <v>99.99</v>
      </c>
      <c r="L13" s="18">
        <f t="shared" si="3"/>
        <v>16.329999999999998</v>
      </c>
      <c r="M13" s="16"/>
      <c r="N13" s="16">
        <f t="shared" si="4"/>
        <v>16.329999999999998</v>
      </c>
      <c r="O13" s="16">
        <f t="shared" si="4"/>
        <v>99.99</v>
      </c>
      <c r="P13" s="16">
        <f t="shared" si="5"/>
        <v>16.329999999999998</v>
      </c>
      <c r="Q13" s="16">
        <f t="shared" si="6"/>
        <v>99.99</v>
      </c>
      <c r="R13" s="16">
        <f t="shared" si="7"/>
        <v>16.330999899999998</v>
      </c>
    </row>
    <row r="14" spans="1:18">
      <c r="A14" s="4">
        <f t="shared" si="0"/>
        <v>7</v>
      </c>
      <c r="B14" s="4">
        <f t="shared" si="1"/>
        <v>7.0057460999999996</v>
      </c>
      <c r="C14" s="17">
        <f t="shared" si="2"/>
        <v>7</v>
      </c>
      <c r="D14" s="17">
        <v>14</v>
      </c>
      <c r="E14" s="17">
        <v>2</v>
      </c>
      <c r="F14" s="17">
        <v>57461</v>
      </c>
      <c r="G14" s="4" t="s">
        <v>38</v>
      </c>
      <c r="H14" s="4" t="s">
        <v>39</v>
      </c>
      <c r="I14" s="4">
        <f>VLOOKUP(D14,[1]data!$E:$I,4,FALSE)</f>
        <v>0</v>
      </c>
      <c r="J14" s="5">
        <v>18.649999999999999</v>
      </c>
      <c r="K14" s="5">
        <v>16.34</v>
      </c>
      <c r="L14" s="18">
        <f t="shared" si="3"/>
        <v>16.34</v>
      </c>
      <c r="M14" s="16"/>
      <c r="N14" s="16">
        <f t="shared" si="4"/>
        <v>18.649999999999999</v>
      </c>
      <c r="O14" s="16">
        <f t="shared" si="4"/>
        <v>16.34</v>
      </c>
      <c r="P14" s="16">
        <f t="shared" si="5"/>
        <v>16.34</v>
      </c>
      <c r="Q14" s="16">
        <f t="shared" si="6"/>
        <v>18.649999999999999</v>
      </c>
      <c r="R14" s="16">
        <f t="shared" si="7"/>
        <v>16.340186500000002</v>
      </c>
    </row>
    <row r="15" spans="1:18">
      <c r="A15" s="4">
        <f t="shared" si="0"/>
        <v>8</v>
      </c>
      <c r="B15" s="4">
        <f t="shared" si="1"/>
        <v>8.0007360999999992</v>
      </c>
      <c r="C15" s="17">
        <f t="shared" si="2"/>
        <v>8</v>
      </c>
      <c r="D15" s="17">
        <v>13</v>
      </c>
      <c r="E15" s="17">
        <v>4.0476190476190501</v>
      </c>
      <c r="F15" s="17">
        <v>7361</v>
      </c>
      <c r="G15" s="4" t="s">
        <v>29</v>
      </c>
      <c r="H15" s="4" t="s">
        <v>30</v>
      </c>
      <c r="I15" s="4">
        <f>VLOOKUP(D15,[1]data!$E:$I,4,FALSE)</f>
        <v>0</v>
      </c>
      <c r="J15" s="5">
        <v>16.84</v>
      </c>
      <c r="K15" s="5">
        <v>16.43</v>
      </c>
      <c r="L15" s="18">
        <f t="shared" si="3"/>
        <v>16.43</v>
      </c>
      <c r="M15" s="16"/>
      <c r="N15" s="16">
        <f t="shared" si="4"/>
        <v>16.84</v>
      </c>
      <c r="O15" s="16">
        <f t="shared" si="4"/>
        <v>16.43</v>
      </c>
      <c r="P15" s="16">
        <f t="shared" si="5"/>
        <v>16.43</v>
      </c>
      <c r="Q15" s="16">
        <f t="shared" si="6"/>
        <v>16.84</v>
      </c>
      <c r="R15" s="16">
        <f t="shared" si="7"/>
        <v>16.430168399999999</v>
      </c>
    </row>
    <row r="16" spans="1:18">
      <c r="A16" s="4">
        <f t="shared" si="0"/>
        <v>9</v>
      </c>
      <c r="B16" s="4">
        <f t="shared" si="1"/>
        <v>9.0015830999999995</v>
      </c>
      <c r="C16" s="17">
        <f t="shared" si="2"/>
        <v>9</v>
      </c>
      <c r="D16" s="17">
        <v>65</v>
      </c>
      <c r="E16" s="17">
        <v>2</v>
      </c>
      <c r="F16" s="17">
        <v>15831</v>
      </c>
      <c r="G16" s="4" t="s">
        <v>16</v>
      </c>
      <c r="H16" s="4" t="s">
        <v>90</v>
      </c>
      <c r="I16" s="4">
        <f>VLOOKUP(D16,[1]data!$E:$I,4,FALSE)</f>
        <v>0</v>
      </c>
      <c r="J16" s="5">
        <v>99.99</v>
      </c>
      <c r="K16" s="5">
        <v>16.48</v>
      </c>
      <c r="L16" s="18">
        <f t="shared" si="3"/>
        <v>16.48</v>
      </c>
      <c r="M16" s="16"/>
      <c r="N16" s="16">
        <f t="shared" si="4"/>
        <v>99.99</v>
      </c>
      <c r="O16" s="16">
        <f t="shared" si="4"/>
        <v>16.48</v>
      </c>
      <c r="P16" s="16">
        <f t="shared" si="5"/>
        <v>16.48</v>
      </c>
      <c r="Q16" s="16">
        <f t="shared" si="6"/>
        <v>99.99</v>
      </c>
      <c r="R16" s="16">
        <f t="shared" si="7"/>
        <v>16.4809999</v>
      </c>
    </row>
    <row r="17" spans="1:18">
      <c r="A17" s="4">
        <f t="shared" si="0"/>
        <v>10</v>
      </c>
      <c r="B17" s="4">
        <f t="shared" si="1"/>
        <v>9.0026720999999998</v>
      </c>
      <c r="C17" s="17">
        <f t="shared" si="2"/>
        <v>9</v>
      </c>
      <c r="D17" s="17">
        <v>4</v>
      </c>
      <c r="E17" s="17">
        <v>6.1904761904761898</v>
      </c>
      <c r="F17" s="17">
        <v>26721</v>
      </c>
      <c r="G17" s="4" t="s">
        <v>70</v>
      </c>
      <c r="H17" s="4" t="s">
        <v>71</v>
      </c>
      <c r="I17" s="4">
        <f>VLOOKUP(D17,[1]data!$E:$I,4,FALSE)</f>
        <v>0</v>
      </c>
      <c r="J17" s="5">
        <v>16.48</v>
      </c>
      <c r="K17" s="5">
        <v>99.99</v>
      </c>
      <c r="L17" s="18">
        <f t="shared" si="3"/>
        <v>16.48</v>
      </c>
      <c r="M17" s="16"/>
      <c r="N17" s="16">
        <f t="shared" si="4"/>
        <v>16.48</v>
      </c>
      <c r="O17" s="16">
        <f t="shared" si="4"/>
        <v>99.99</v>
      </c>
      <c r="P17" s="16">
        <f t="shared" si="5"/>
        <v>16.48</v>
      </c>
      <c r="Q17" s="16">
        <f t="shared" si="6"/>
        <v>99.99</v>
      </c>
      <c r="R17" s="16">
        <f t="shared" si="7"/>
        <v>16.4809999</v>
      </c>
    </row>
    <row r="18" spans="1:18">
      <c r="A18" s="4">
        <f t="shared" si="0"/>
        <v>11</v>
      </c>
      <c r="B18" s="4">
        <f t="shared" si="1"/>
        <v>11.0050431</v>
      </c>
      <c r="C18" s="17">
        <f t="shared" si="2"/>
        <v>11</v>
      </c>
      <c r="D18" s="17">
        <v>68</v>
      </c>
      <c r="E18" s="17">
        <v>3</v>
      </c>
      <c r="F18" s="17">
        <v>50431</v>
      </c>
      <c r="G18" s="4" t="s">
        <v>24</v>
      </c>
      <c r="H18" s="4" t="s">
        <v>25</v>
      </c>
      <c r="I18" s="4">
        <f>VLOOKUP(D18,[1]data!$E:$I,4,FALSE)</f>
        <v>0</v>
      </c>
      <c r="J18" s="5">
        <v>17.07</v>
      </c>
      <c r="K18" s="5">
        <v>16.61</v>
      </c>
      <c r="L18" s="18">
        <f t="shared" si="3"/>
        <v>16.61</v>
      </c>
      <c r="M18" s="16"/>
      <c r="N18" s="16">
        <f t="shared" si="4"/>
        <v>17.07</v>
      </c>
      <c r="O18" s="16">
        <f t="shared" si="4"/>
        <v>16.61</v>
      </c>
      <c r="P18" s="16">
        <f t="shared" si="5"/>
        <v>16.61</v>
      </c>
      <c r="Q18" s="16">
        <f t="shared" si="6"/>
        <v>17.07</v>
      </c>
      <c r="R18" s="16">
        <f t="shared" si="7"/>
        <v>16.610170700000001</v>
      </c>
    </row>
    <row r="19" spans="1:18">
      <c r="A19" s="4">
        <f t="shared" si="0"/>
        <v>12</v>
      </c>
      <c r="B19" s="4">
        <f t="shared" si="1"/>
        <v>12.002262099999999</v>
      </c>
      <c r="C19" s="17">
        <f t="shared" si="2"/>
        <v>12</v>
      </c>
      <c r="D19" s="17">
        <v>44</v>
      </c>
      <c r="E19" s="17">
        <v>3.8095238095238102</v>
      </c>
      <c r="F19" s="17">
        <v>22621</v>
      </c>
      <c r="G19" s="4" t="s">
        <v>32</v>
      </c>
      <c r="H19" s="4" t="s">
        <v>33</v>
      </c>
      <c r="I19" s="4">
        <f>VLOOKUP(D19,[1]data!$E:$I,4,FALSE)</f>
        <v>0</v>
      </c>
      <c r="J19" s="5">
        <v>16.61</v>
      </c>
      <c r="K19" s="5">
        <v>99.99</v>
      </c>
      <c r="L19" s="18">
        <f t="shared" si="3"/>
        <v>16.61</v>
      </c>
      <c r="M19" s="16"/>
      <c r="N19" s="16">
        <f t="shared" si="4"/>
        <v>16.61</v>
      </c>
      <c r="O19" s="16">
        <f t="shared" si="4"/>
        <v>99.99</v>
      </c>
      <c r="P19" s="16">
        <f t="shared" si="5"/>
        <v>16.61</v>
      </c>
      <c r="Q19" s="16">
        <f t="shared" si="6"/>
        <v>99.99</v>
      </c>
      <c r="R19" s="16">
        <f t="shared" si="7"/>
        <v>16.610999899999999</v>
      </c>
    </row>
    <row r="20" spans="1:18">
      <c r="A20" s="4">
        <f t="shared" si="0"/>
        <v>13</v>
      </c>
      <c r="B20" s="4">
        <f t="shared" si="1"/>
        <v>13.0015491</v>
      </c>
      <c r="C20" s="17">
        <f t="shared" si="2"/>
        <v>13</v>
      </c>
      <c r="D20" s="17">
        <v>60</v>
      </c>
      <c r="E20" s="17">
        <v>4</v>
      </c>
      <c r="F20" s="17">
        <v>15491</v>
      </c>
      <c r="G20" s="4" t="s">
        <v>14</v>
      </c>
      <c r="H20" s="4" t="s">
        <v>15</v>
      </c>
      <c r="I20" s="4">
        <f>VLOOKUP(D20,[1]data!$E:$I,4,FALSE)</f>
        <v>0</v>
      </c>
      <c r="J20" s="5">
        <v>16.71</v>
      </c>
      <c r="K20" s="5">
        <v>99.99</v>
      </c>
      <c r="L20" s="18">
        <f t="shared" si="3"/>
        <v>16.71</v>
      </c>
      <c r="M20" s="16"/>
      <c r="N20" s="16">
        <f t="shared" si="4"/>
        <v>16.71</v>
      </c>
      <c r="O20" s="16">
        <f t="shared" si="4"/>
        <v>99.99</v>
      </c>
      <c r="P20" s="16">
        <f t="shared" si="5"/>
        <v>16.71</v>
      </c>
      <c r="Q20" s="16">
        <f t="shared" si="6"/>
        <v>99.99</v>
      </c>
      <c r="R20" s="16">
        <f t="shared" si="7"/>
        <v>16.710999900000001</v>
      </c>
    </row>
    <row r="21" spans="1:18">
      <c r="A21" s="4">
        <f t="shared" si="0"/>
        <v>14</v>
      </c>
      <c r="B21" s="4">
        <f t="shared" si="1"/>
        <v>14.000798100000001</v>
      </c>
      <c r="C21" s="17">
        <f t="shared" si="2"/>
        <v>14</v>
      </c>
      <c r="D21" s="17">
        <v>62</v>
      </c>
      <c r="E21" s="17">
        <v>2</v>
      </c>
      <c r="F21" s="17">
        <v>7981</v>
      </c>
      <c r="G21" s="4" t="s">
        <v>31</v>
      </c>
      <c r="H21" s="4" t="s">
        <v>27</v>
      </c>
      <c r="I21" s="4">
        <f>VLOOKUP(D21,[1]data!$E:$I,4,FALSE)</f>
        <v>0</v>
      </c>
      <c r="J21" s="5">
        <v>17</v>
      </c>
      <c r="K21" s="5">
        <v>16.73</v>
      </c>
      <c r="L21" s="18">
        <f t="shared" si="3"/>
        <v>16.73</v>
      </c>
      <c r="M21" s="16"/>
      <c r="N21" s="16">
        <f t="shared" si="4"/>
        <v>17</v>
      </c>
      <c r="O21" s="16">
        <f t="shared" si="4"/>
        <v>16.73</v>
      </c>
      <c r="P21" s="16">
        <f t="shared" si="5"/>
        <v>16.73</v>
      </c>
      <c r="Q21" s="16">
        <f t="shared" si="6"/>
        <v>17</v>
      </c>
      <c r="R21" s="16">
        <f t="shared" si="7"/>
        <v>16.730170000000001</v>
      </c>
    </row>
    <row r="22" spans="1:18">
      <c r="A22" s="4">
        <f t="shared" si="0"/>
        <v>15</v>
      </c>
      <c r="B22" s="4">
        <f t="shared" si="1"/>
        <v>15.0015141</v>
      </c>
      <c r="C22" s="17">
        <f t="shared" si="2"/>
        <v>15</v>
      </c>
      <c r="D22" s="17">
        <v>41</v>
      </c>
      <c r="E22" s="17">
        <v>1</v>
      </c>
      <c r="F22" s="17">
        <v>15141</v>
      </c>
      <c r="G22" s="4" t="s">
        <v>91</v>
      </c>
      <c r="H22" s="4" t="s">
        <v>92</v>
      </c>
      <c r="I22" s="4">
        <f>VLOOKUP(D22,[1]data!$E:$I,4,FALSE)</f>
        <v>0</v>
      </c>
      <c r="J22" s="5">
        <v>99.99</v>
      </c>
      <c r="K22" s="5">
        <v>16.829999999999998</v>
      </c>
      <c r="L22" s="18">
        <f t="shared" si="3"/>
        <v>16.829999999999998</v>
      </c>
      <c r="M22" s="16"/>
      <c r="N22" s="16">
        <f t="shared" si="4"/>
        <v>99.99</v>
      </c>
      <c r="O22" s="16">
        <f t="shared" si="4"/>
        <v>16.829999999999998</v>
      </c>
      <c r="P22" s="16">
        <f t="shared" si="5"/>
        <v>16.829999999999998</v>
      </c>
      <c r="Q22" s="16">
        <f t="shared" si="6"/>
        <v>99.99</v>
      </c>
      <c r="R22" s="16">
        <f t="shared" si="7"/>
        <v>16.830999899999998</v>
      </c>
    </row>
    <row r="23" spans="1:18">
      <c r="A23" s="4">
        <f t="shared" si="0"/>
        <v>16</v>
      </c>
      <c r="B23" s="4">
        <f t="shared" si="1"/>
        <v>16.0004101</v>
      </c>
      <c r="C23" s="17">
        <f t="shared" si="2"/>
        <v>16</v>
      </c>
      <c r="D23" s="17">
        <v>51</v>
      </c>
      <c r="E23" s="17">
        <v>4</v>
      </c>
      <c r="F23" s="17">
        <v>4101</v>
      </c>
      <c r="G23" s="4" t="s">
        <v>34</v>
      </c>
      <c r="H23" s="4" t="s">
        <v>30</v>
      </c>
      <c r="I23" s="4">
        <f>VLOOKUP(D23,[1]data!$E:$I,4,FALSE)</f>
        <v>0</v>
      </c>
      <c r="J23" s="5">
        <v>17.010000000000002</v>
      </c>
      <c r="K23" s="5">
        <v>16.86</v>
      </c>
      <c r="L23" s="18">
        <f t="shared" si="3"/>
        <v>16.86</v>
      </c>
      <c r="M23" s="16"/>
      <c r="N23" s="16">
        <f t="shared" si="4"/>
        <v>17.010000000000002</v>
      </c>
      <c r="O23" s="16">
        <f t="shared" si="4"/>
        <v>16.86</v>
      </c>
      <c r="P23" s="16">
        <f t="shared" si="5"/>
        <v>16.86</v>
      </c>
      <c r="Q23" s="16">
        <f t="shared" si="6"/>
        <v>17.010000000000002</v>
      </c>
      <c r="R23" s="16">
        <f t="shared" si="7"/>
        <v>16.860170099999998</v>
      </c>
    </row>
    <row r="24" spans="1:18">
      <c r="A24" s="4">
        <f t="shared" si="0"/>
        <v>17</v>
      </c>
      <c r="B24" s="4">
        <f t="shared" si="1"/>
        <v>17.001389100000001</v>
      </c>
      <c r="C24" s="17">
        <f t="shared" si="2"/>
        <v>17</v>
      </c>
      <c r="D24" s="17">
        <v>11</v>
      </c>
      <c r="E24" s="17">
        <v>4</v>
      </c>
      <c r="F24" s="17">
        <v>13891</v>
      </c>
      <c r="G24" s="4" t="s">
        <v>48</v>
      </c>
      <c r="H24" s="4" t="s">
        <v>49</v>
      </c>
      <c r="I24" s="4">
        <f>VLOOKUP(D24,[1]data!$E:$I,4,FALSE)</f>
        <v>0</v>
      </c>
      <c r="J24" s="5">
        <v>17.28</v>
      </c>
      <c r="K24" s="5">
        <v>16.93</v>
      </c>
      <c r="L24" s="18">
        <f t="shared" si="3"/>
        <v>16.93</v>
      </c>
      <c r="M24" s="16"/>
      <c r="N24" s="16">
        <f t="shared" si="4"/>
        <v>17.28</v>
      </c>
      <c r="O24" s="16">
        <f t="shared" si="4"/>
        <v>16.93</v>
      </c>
      <c r="P24" s="16">
        <f t="shared" si="5"/>
        <v>16.93</v>
      </c>
      <c r="Q24" s="16">
        <f t="shared" si="6"/>
        <v>17.28</v>
      </c>
      <c r="R24" s="16">
        <f t="shared" si="7"/>
        <v>16.930172800000001</v>
      </c>
    </row>
    <row r="25" spans="1:18">
      <c r="A25" s="4">
        <f t="shared" si="0"/>
        <v>18</v>
      </c>
      <c r="B25" s="4">
        <f t="shared" si="1"/>
        <v>18.003297100000001</v>
      </c>
      <c r="C25" s="17">
        <f t="shared" si="2"/>
        <v>18</v>
      </c>
      <c r="D25" s="17">
        <v>45</v>
      </c>
      <c r="E25" s="17">
        <v>4</v>
      </c>
      <c r="F25" s="17">
        <v>32971</v>
      </c>
      <c r="G25" s="4" t="s">
        <v>93</v>
      </c>
      <c r="H25" s="4" t="s">
        <v>94</v>
      </c>
      <c r="I25" s="4">
        <f>VLOOKUP(D25,[1]data!$E:$I,4,FALSE)</f>
        <v>0</v>
      </c>
      <c r="J25" s="5">
        <v>17.41</v>
      </c>
      <c r="K25" s="5">
        <v>16.940000000000001</v>
      </c>
      <c r="L25" s="18">
        <f t="shared" si="3"/>
        <v>16.940000000000001</v>
      </c>
      <c r="M25" s="16"/>
      <c r="N25" s="16">
        <f t="shared" si="4"/>
        <v>17.41</v>
      </c>
      <c r="O25" s="16">
        <f t="shared" si="4"/>
        <v>16.940000000000001</v>
      </c>
      <c r="P25" s="16">
        <f t="shared" si="5"/>
        <v>16.940000000000001</v>
      </c>
      <c r="Q25" s="16">
        <f t="shared" si="6"/>
        <v>17.41</v>
      </c>
      <c r="R25" s="16">
        <f t="shared" si="7"/>
        <v>16.9401741</v>
      </c>
    </row>
    <row r="26" spans="1:18">
      <c r="A26" s="4">
        <f t="shared" si="0"/>
        <v>19</v>
      </c>
      <c r="B26" s="4">
        <f t="shared" si="1"/>
        <v>19.002223099999998</v>
      </c>
      <c r="C26" s="17">
        <f t="shared" si="2"/>
        <v>19</v>
      </c>
      <c r="D26" s="17">
        <v>33</v>
      </c>
      <c r="E26" s="17">
        <v>3</v>
      </c>
      <c r="F26" s="17">
        <v>22231</v>
      </c>
      <c r="G26" s="4" t="s">
        <v>95</v>
      </c>
      <c r="H26" s="4" t="s">
        <v>96</v>
      </c>
      <c r="I26" s="4">
        <f>VLOOKUP(D26,[1]data!$E:$I,4,FALSE)</f>
        <v>0</v>
      </c>
      <c r="J26" s="5">
        <v>20.97</v>
      </c>
      <c r="K26" s="5">
        <v>16.97</v>
      </c>
      <c r="L26" s="18">
        <f t="shared" si="3"/>
        <v>16.97</v>
      </c>
      <c r="M26" s="16"/>
      <c r="N26" s="16">
        <f t="shared" si="4"/>
        <v>20.97</v>
      </c>
      <c r="O26" s="16">
        <f t="shared" si="4"/>
        <v>16.97</v>
      </c>
      <c r="P26" s="16">
        <f t="shared" si="5"/>
        <v>16.97</v>
      </c>
      <c r="Q26" s="16">
        <f t="shared" si="6"/>
        <v>20.97</v>
      </c>
      <c r="R26" s="16">
        <f t="shared" si="7"/>
        <v>16.970209699999998</v>
      </c>
    </row>
    <row r="27" spans="1:18">
      <c r="A27" s="4">
        <f t="shared" si="0"/>
        <v>20</v>
      </c>
      <c r="B27" s="4">
        <f t="shared" si="1"/>
        <v>20.003321100000001</v>
      </c>
      <c r="C27" s="17">
        <f t="shared" si="2"/>
        <v>20</v>
      </c>
      <c r="D27" s="17">
        <v>5</v>
      </c>
      <c r="E27" s="17">
        <v>4</v>
      </c>
      <c r="F27" s="17">
        <v>33211</v>
      </c>
      <c r="G27" s="4" t="s">
        <v>97</v>
      </c>
      <c r="H27" s="4" t="s">
        <v>98</v>
      </c>
      <c r="I27" s="4">
        <f>VLOOKUP(D27,[1]data!$E:$I,4,FALSE)</f>
        <v>0</v>
      </c>
      <c r="J27" s="5">
        <v>17.07</v>
      </c>
      <c r="K27" s="5">
        <v>99.99</v>
      </c>
      <c r="L27" s="18">
        <f t="shared" si="3"/>
        <v>17.07</v>
      </c>
      <c r="M27" s="16"/>
      <c r="N27" s="16">
        <f t="shared" si="4"/>
        <v>17.07</v>
      </c>
      <c r="O27" s="16">
        <f t="shared" si="4"/>
        <v>99.99</v>
      </c>
      <c r="P27" s="16">
        <f t="shared" si="5"/>
        <v>17.07</v>
      </c>
      <c r="Q27" s="16">
        <f t="shared" si="6"/>
        <v>99.99</v>
      </c>
      <c r="R27" s="16">
        <f t="shared" si="7"/>
        <v>17.0709999</v>
      </c>
    </row>
    <row r="28" spans="1:18">
      <c r="A28" s="4">
        <f t="shared" si="0"/>
        <v>21</v>
      </c>
      <c r="B28" s="4">
        <f t="shared" si="1"/>
        <v>21.0018651</v>
      </c>
      <c r="C28" s="17">
        <f t="shared" si="2"/>
        <v>21</v>
      </c>
      <c r="D28" s="17">
        <v>15</v>
      </c>
      <c r="E28" s="17">
        <v>4</v>
      </c>
      <c r="F28" s="17">
        <v>18651</v>
      </c>
      <c r="G28" s="4" t="s">
        <v>43</v>
      </c>
      <c r="H28" s="4" t="s">
        <v>44</v>
      </c>
      <c r="I28" s="4">
        <f>VLOOKUP(D28,[1]data!$E:$I,4,FALSE)</f>
        <v>0</v>
      </c>
      <c r="J28" s="5">
        <v>20.32</v>
      </c>
      <c r="K28" s="5">
        <v>17.14</v>
      </c>
      <c r="L28" s="18">
        <f t="shared" si="3"/>
        <v>17.14</v>
      </c>
      <c r="M28" s="16"/>
      <c r="N28" s="16">
        <f t="shared" si="4"/>
        <v>20.32</v>
      </c>
      <c r="O28" s="16">
        <f t="shared" si="4"/>
        <v>17.14</v>
      </c>
      <c r="P28" s="16">
        <f t="shared" si="5"/>
        <v>17.14</v>
      </c>
      <c r="Q28" s="16">
        <f t="shared" si="6"/>
        <v>20.32</v>
      </c>
      <c r="R28" s="16">
        <f t="shared" si="7"/>
        <v>17.140203200000002</v>
      </c>
    </row>
    <row r="29" spans="1:18">
      <c r="A29" s="4">
        <f t="shared" si="0"/>
        <v>22</v>
      </c>
      <c r="B29" s="4">
        <f t="shared" si="1"/>
        <v>22.002611099999999</v>
      </c>
      <c r="C29" s="17">
        <f t="shared" si="2"/>
        <v>22</v>
      </c>
      <c r="D29" s="17">
        <v>20</v>
      </c>
      <c r="E29" s="17">
        <v>3</v>
      </c>
      <c r="F29" s="17">
        <v>26111</v>
      </c>
      <c r="G29" s="4" t="s">
        <v>99</v>
      </c>
      <c r="H29" s="4" t="s">
        <v>100</v>
      </c>
      <c r="I29" s="4">
        <f>VLOOKUP(D29,[1]data!$E:$I,4,FALSE)</f>
        <v>0</v>
      </c>
      <c r="J29" s="5">
        <v>17.16</v>
      </c>
      <c r="K29" s="5">
        <v>99.99</v>
      </c>
      <c r="L29" s="18">
        <f t="shared" si="3"/>
        <v>17.16</v>
      </c>
      <c r="M29" s="16"/>
      <c r="N29" s="16">
        <f t="shared" si="4"/>
        <v>17.16</v>
      </c>
      <c r="O29" s="16">
        <f t="shared" si="4"/>
        <v>99.99</v>
      </c>
      <c r="P29" s="16">
        <f t="shared" si="5"/>
        <v>17.16</v>
      </c>
      <c r="Q29" s="16">
        <f t="shared" si="6"/>
        <v>99.99</v>
      </c>
      <c r="R29" s="16">
        <f t="shared" si="7"/>
        <v>17.1609999</v>
      </c>
    </row>
    <row r="30" spans="1:18">
      <c r="A30" s="4">
        <f t="shared" si="0"/>
        <v>23</v>
      </c>
      <c r="B30" s="4">
        <f t="shared" si="1"/>
        <v>23.000845099999999</v>
      </c>
      <c r="C30" s="17">
        <f t="shared" si="2"/>
        <v>23</v>
      </c>
      <c r="D30" s="17">
        <v>22</v>
      </c>
      <c r="E30" s="17">
        <v>4.7619047619047699</v>
      </c>
      <c r="F30" s="17">
        <v>8451</v>
      </c>
      <c r="G30" s="4" t="s">
        <v>22</v>
      </c>
      <c r="H30" s="4" t="s">
        <v>21</v>
      </c>
      <c r="I30" s="4">
        <f>VLOOKUP(D30,[1]data!$E:$I,4,FALSE)</f>
        <v>0</v>
      </c>
      <c r="J30" s="5">
        <v>17.18</v>
      </c>
      <c r="K30" s="5">
        <v>99.99</v>
      </c>
      <c r="L30" s="18">
        <f t="shared" si="3"/>
        <v>17.18</v>
      </c>
      <c r="M30" s="16"/>
      <c r="N30" s="16">
        <f t="shared" si="4"/>
        <v>17.18</v>
      </c>
      <c r="O30" s="16">
        <f t="shared" si="4"/>
        <v>99.99</v>
      </c>
      <c r="P30" s="16">
        <f t="shared" si="5"/>
        <v>17.18</v>
      </c>
      <c r="Q30" s="16">
        <f t="shared" si="6"/>
        <v>99.99</v>
      </c>
      <c r="R30" s="16">
        <f t="shared" si="7"/>
        <v>17.1809999</v>
      </c>
    </row>
    <row r="31" spans="1:18">
      <c r="A31" s="4">
        <f t="shared" si="0"/>
        <v>24</v>
      </c>
      <c r="B31" s="4">
        <f t="shared" si="1"/>
        <v>24.001650099999999</v>
      </c>
      <c r="C31" s="17">
        <f t="shared" si="2"/>
        <v>24</v>
      </c>
      <c r="D31" s="17">
        <v>75</v>
      </c>
      <c r="E31" s="17">
        <v>4</v>
      </c>
      <c r="F31" s="17">
        <v>16501</v>
      </c>
      <c r="G31" s="4" t="s">
        <v>101</v>
      </c>
      <c r="H31" s="4" t="s">
        <v>102</v>
      </c>
      <c r="I31" s="4">
        <f>VLOOKUP(D31,[1]data!$E:$I,4,FALSE)</f>
        <v>0</v>
      </c>
      <c r="J31" s="5">
        <v>20.82</v>
      </c>
      <c r="K31" s="5">
        <v>17.190000000000001</v>
      </c>
      <c r="L31" s="18">
        <f t="shared" si="3"/>
        <v>17.190000000000001</v>
      </c>
      <c r="M31" s="16"/>
      <c r="N31" s="16">
        <f t="shared" si="4"/>
        <v>20.82</v>
      </c>
      <c r="O31" s="16">
        <f t="shared" si="4"/>
        <v>17.190000000000001</v>
      </c>
      <c r="P31" s="16">
        <f t="shared" si="5"/>
        <v>17.190000000000001</v>
      </c>
      <c r="Q31" s="16">
        <f t="shared" si="6"/>
        <v>20.82</v>
      </c>
      <c r="R31" s="16">
        <f t="shared" si="7"/>
        <v>17.190208200000001</v>
      </c>
    </row>
    <row r="32" spans="1:18">
      <c r="A32" s="4">
        <f t="shared" si="0"/>
        <v>25</v>
      </c>
      <c r="B32" s="4">
        <f t="shared" si="1"/>
        <v>25.0008731</v>
      </c>
      <c r="C32" s="17">
        <f t="shared" si="2"/>
        <v>25</v>
      </c>
      <c r="D32" s="17">
        <v>3</v>
      </c>
      <c r="E32" s="17">
        <v>3</v>
      </c>
      <c r="F32" s="17">
        <v>8731</v>
      </c>
      <c r="G32" s="4" t="s">
        <v>35</v>
      </c>
      <c r="H32" s="4" t="s">
        <v>15</v>
      </c>
      <c r="I32" s="4">
        <f>VLOOKUP(D32,[1]data!$E:$I,4,FALSE)</f>
        <v>0</v>
      </c>
      <c r="J32" s="5">
        <v>99.99</v>
      </c>
      <c r="K32" s="5">
        <v>17.190000000000001</v>
      </c>
      <c r="L32" s="18">
        <f t="shared" si="3"/>
        <v>17.190000000000001</v>
      </c>
      <c r="M32" s="16"/>
      <c r="N32" s="16">
        <f t="shared" si="4"/>
        <v>99.99</v>
      </c>
      <c r="O32" s="16">
        <f t="shared" si="4"/>
        <v>17.190000000000001</v>
      </c>
      <c r="P32" s="16">
        <f t="shared" si="5"/>
        <v>17.190000000000001</v>
      </c>
      <c r="Q32" s="16">
        <f t="shared" si="6"/>
        <v>99.99</v>
      </c>
      <c r="R32" s="16">
        <f t="shared" si="7"/>
        <v>17.190999900000001</v>
      </c>
    </row>
    <row r="33" spans="1:18">
      <c r="A33" s="4">
        <f t="shared" si="0"/>
        <v>26</v>
      </c>
      <c r="B33" s="4">
        <f t="shared" si="1"/>
        <v>26.0050591</v>
      </c>
      <c r="C33" s="17">
        <f t="shared" si="2"/>
        <v>26</v>
      </c>
      <c r="D33" s="17">
        <v>64</v>
      </c>
      <c r="E33" s="17">
        <v>1</v>
      </c>
      <c r="F33" s="17">
        <v>50591</v>
      </c>
      <c r="G33" s="4" t="s">
        <v>20</v>
      </c>
      <c r="H33" s="4" t="s">
        <v>21</v>
      </c>
      <c r="I33" s="4">
        <f>VLOOKUP(D33,[1]data!$E:$I,4,FALSE)</f>
        <v>0</v>
      </c>
      <c r="J33" s="5">
        <v>17.62</v>
      </c>
      <c r="K33" s="5">
        <v>17.21</v>
      </c>
      <c r="L33" s="18">
        <f t="shared" si="3"/>
        <v>17.21</v>
      </c>
      <c r="M33" s="16"/>
      <c r="N33" s="16">
        <f t="shared" si="4"/>
        <v>17.62</v>
      </c>
      <c r="O33" s="16">
        <f t="shared" si="4"/>
        <v>17.21</v>
      </c>
      <c r="P33" s="16">
        <f t="shared" si="5"/>
        <v>17.21</v>
      </c>
      <c r="Q33" s="16">
        <f t="shared" si="6"/>
        <v>17.62</v>
      </c>
      <c r="R33" s="16">
        <f t="shared" si="7"/>
        <v>17.210176199999999</v>
      </c>
    </row>
    <row r="34" spans="1:18">
      <c r="A34" s="4">
        <f t="shared" si="0"/>
        <v>27</v>
      </c>
      <c r="B34" s="4">
        <f t="shared" si="1"/>
        <v>27.003215099999998</v>
      </c>
      <c r="C34" s="17">
        <f t="shared" si="2"/>
        <v>27</v>
      </c>
      <c r="D34" s="17">
        <v>23</v>
      </c>
      <c r="E34" s="17">
        <v>3</v>
      </c>
      <c r="F34" s="17">
        <v>32151</v>
      </c>
      <c r="G34" s="4" t="s">
        <v>50</v>
      </c>
      <c r="H34" s="4" t="s">
        <v>27</v>
      </c>
      <c r="I34" s="4">
        <f>VLOOKUP(D34,[1]data!$E:$I,4,FALSE)</f>
        <v>0</v>
      </c>
      <c r="J34" s="5">
        <v>22.75</v>
      </c>
      <c r="K34" s="5">
        <v>17.21</v>
      </c>
      <c r="L34" s="18">
        <f t="shared" si="3"/>
        <v>17.21</v>
      </c>
      <c r="M34" s="16"/>
      <c r="N34" s="16">
        <f t="shared" si="4"/>
        <v>22.75</v>
      </c>
      <c r="O34" s="16">
        <f t="shared" si="4"/>
        <v>17.21</v>
      </c>
      <c r="P34" s="16">
        <f t="shared" si="5"/>
        <v>17.21</v>
      </c>
      <c r="Q34" s="16">
        <f t="shared" si="6"/>
        <v>22.75</v>
      </c>
      <c r="R34" s="16">
        <f t="shared" si="7"/>
        <v>17.210227500000002</v>
      </c>
    </row>
    <row r="35" spans="1:18">
      <c r="A35" s="4">
        <f t="shared" si="0"/>
        <v>28</v>
      </c>
      <c r="B35" s="4">
        <f t="shared" si="1"/>
        <v>28.003442100000001</v>
      </c>
      <c r="C35" s="17">
        <f t="shared" si="2"/>
        <v>28</v>
      </c>
      <c r="D35" s="17">
        <v>43</v>
      </c>
      <c r="E35" s="17">
        <v>1</v>
      </c>
      <c r="F35" s="17">
        <v>34421</v>
      </c>
      <c r="G35" s="4" t="s">
        <v>103</v>
      </c>
      <c r="H35" s="4" t="s">
        <v>71</v>
      </c>
      <c r="I35" s="4">
        <f>VLOOKUP(D35,[1]data!$E:$I,4,FALSE)</f>
        <v>0</v>
      </c>
      <c r="J35" s="5">
        <v>17.32</v>
      </c>
      <c r="K35" s="5">
        <v>99.99</v>
      </c>
      <c r="L35" s="18">
        <f t="shared" si="3"/>
        <v>17.32</v>
      </c>
      <c r="M35" s="16"/>
      <c r="N35" s="16">
        <f t="shared" si="4"/>
        <v>17.32</v>
      </c>
      <c r="O35" s="16">
        <f t="shared" si="4"/>
        <v>99.99</v>
      </c>
      <c r="P35" s="16">
        <f t="shared" si="5"/>
        <v>17.32</v>
      </c>
      <c r="Q35" s="16">
        <f t="shared" si="6"/>
        <v>99.99</v>
      </c>
      <c r="R35" s="16">
        <f t="shared" si="7"/>
        <v>17.3209999</v>
      </c>
    </row>
    <row r="36" spans="1:18">
      <c r="A36" s="4">
        <f t="shared" si="0"/>
        <v>29</v>
      </c>
      <c r="B36" s="4">
        <f t="shared" si="1"/>
        <v>29.000914099999999</v>
      </c>
      <c r="C36" s="17">
        <f t="shared" si="2"/>
        <v>29</v>
      </c>
      <c r="D36" s="17">
        <v>25</v>
      </c>
      <c r="E36" s="17">
        <v>1</v>
      </c>
      <c r="F36" s="17">
        <v>9141</v>
      </c>
      <c r="G36" s="4" t="s">
        <v>26</v>
      </c>
      <c r="H36" s="6" t="s">
        <v>27</v>
      </c>
      <c r="I36" s="4">
        <f>VLOOKUP(D36,[1]data!$E:$I,4,FALSE)</f>
        <v>0</v>
      </c>
      <c r="J36" s="5">
        <v>17.350000000000001</v>
      </c>
      <c r="K36" s="5">
        <v>99.99</v>
      </c>
      <c r="L36" s="18">
        <f t="shared" si="3"/>
        <v>17.350000000000001</v>
      </c>
      <c r="M36" s="16"/>
      <c r="N36" s="16">
        <f t="shared" si="4"/>
        <v>17.350000000000001</v>
      </c>
      <c r="O36" s="16">
        <f t="shared" si="4"/>
        <v>99.99</v>
      </c>
      <c r="P36" s="16">
        <f t="shared" si="5"/>
        <v>17.350000000000001</v>
      </c>
      <c r="Q36" s="16">
        <f t="shared" si="6"/>
        <v>99.99</v>
      </c>
      <c r="R36" s="16">
        <f t="shared" si="7"/>
        <v>17.350999900000001</v>
      </c>
    </row>
    <row r="37" spans="1:18">
      <c r="A37" s="4">
        <f t="shared" si="0"/>
        <v>30</v>
      </c>
      <c r="B37" s="4">
        <f t="shared" si="1"/>
        <v>30.0015891</v>
      </c>
      <c r="C37" s="17">
        <f t="shared" si="2"/>
        <v>30</v>
      </c>
      <c r="D37" s="17">
        <v>53</v>
      </c>
      <c r="E37" s="17">
        <v>3</v>
      </c>
      <c r="F37" s="17">
        <v>15891</v>
      </c>
      <c r="G37" s="4" t="s">
        <v>56</v>
      </c>
      <c r="H37" s="4" t="s">
        <v>44</v>
      </c>
      <c r="I37" s="4">
        <f>VLOOKUP(D37,[1]data!$E:$I,4,FALSE)</f>
        <v>0</v>
      </c>
      <c r="J37" s="5">
        <v>99.99</v>
      </c>
      <c r="K37" s="5">
        <v>17.53</v>
      </c>
      <c r="L37" s="18">
        <f t="shared" si="3"/>
        <v>17.53</v>
      </c>
      <c r="M37" s="16"/>
      <c r="N37" s="16">
        <f t="shared" si="4"/>
        <v>99.99</v>
      </c>
      <c r="O37" s="16">
        <f t="shared" si="4"/>
        <v>17.53</v>
      </c>
      <c r="P37" s="16">
        <f t="shared" si="5"/>
        <v>17.53</v>
      </c>
      <c r="Q37" s="16">
        <f t="shared" si="6"/>
        <v>99.99</v>
      </c>
      <c r="R37" s="16">
        <f t="shared" si="7"/>
        <v>17.530999900000001</v>
      </c>
    </row>
    <row r="38" spans="1:18">
      <c r="A38" s="4">
        <f t="shared" si="0"/>
        <v>31</v>
      </c>
      <c r="B38" s="4">
        <f t="shared" si="1"/>
        <v>31.000719100000001</v>
      </c>
      <c r="C38" s="17">
        <f t="shared" si="2"/>
        <v>31</v>
      </c>
      <c r="D38" s="17">
        <v>12</v>
      </c>
      <c r="E38" s="17">
        <v>3</v>
      </c>
      <c r="F38" s="17">
        <v>7191</v>
      </c>
      <c r="G38" s="4" t="s">
        <v>47</v>
      </c>
      <c r="H38" s="4" t="s">
        <v>30</v>
      </c>
      <c r="I38" s="4">
        <f>VLOOKUP(D38,[1]data!$E:$I,4,FALSE)</f>
        <v>0</v>
      </c>
      <c r="J38" s="5">
        <v>17.96</v>
      </c>
      <c r="K38" s="5">
        <v>17.54</v>
      </c>
      <c r="L38" s="18">
        <f t="shared" si="3"/>
        <v>17.54</v>
      </c>
      <c r="M38" s="16"/>
      <c r="N38" s="16">
        <f t="shared" si="4"/>
        <v>17.96</v>
      </c>
      <c r="O38" s="16">
        <f t="shared" si="4"/>
        <v>17.54</v>
      </c>
      <c r="P38" s="16">
        <f t="shared" si="5"/>
        <v>17.54</v>
      </c>
      <c r="Q38" s="16">
        <f t="shared" si="6"/>
        <v>17.96</v>
      </c>
      <c r="R38" s="16">
        <f t="shared" si="7"/>
        <v>17.540179599999998</v>
      </c>
    </row>
    <row r="39" spans="1:18">
      <c r="A39" s="4">
        <f t="shared" si="0"/>
        <v>32</v>
      </c>
      <c r="B39" s="4">
        <f t="shared" si="1"/>
        <v>32.002907100000002</v>
      </c>
      <c r="C39" s="17">
        <f t="shared" si="2"/>
        <v>32</v>
      </c>
      <c r="D39" s="17">
        <v>49</v>
      </c>
      <c r="E39" s="17">
        <v>3</v>
      </c>
      <c r="F39" s="17">
        <v>29071</v>
      </c>
      <c r="G39" s="4" t="s">
        <v>45</v>
      </c>
      <c r="H39" s="4" t="s">
        <v>46</v>
      </c>
      <c r="I39" s="4">
        <f>VLOOKUP(D39,[1]data!$E:$I,4,FALSE)</f>
        <v>0</v>
      </c>
      <c r="J39" s="5">
        <v>18.309999999999999</v>
      </c>
      <c r="K39" s="5">
        <v>17.55</v>
      </c>
      <c r="L39" s="18">
        <f t="shared" si="3"/>
        <v>17.55</v>
      </c>
      <c r="M39" s="16"/>
      <c r="N39" s="16">
        <f t="shared" si="4"/>
        <v>18.309999999999999</v>
      </c>
      <c r="O39" s="16">
        <f t="shared" si="4"/>
        <v>17.55</v>
      </c>
      <c r="P39" s="16">
        <f t="shared" si="5"/>
        <v>17.55</v>
      </c>
      <c r="Q39" s="16">
        <f t="shared" si="6"/>
        <v>18.309999999999999</v>
      </c>
      <c r="R39" s="16">
        <f t="shared" si="7"/>
        <v>17.550183100000002</v>
      </c>
    </row>
    <row r="40" spans="1:18">
      <c r="A40" s="4">
        <f t="shared" si="0"/>
        <v>33</v>
      </c>
      <c r="B40" s="4">
        <f t="shared" si="1"/>
        <v>33.000184099999998</v>
      </c>
      <c r="C40" s="17">
        <f t="shared" si="2"/>
        <v>33</v>
      </c>
      <c r="D40" s="17">
        <v>78</v>
      </c>
      <c r="E40" s="17">
        <v>2</v>
      </c>
      <c r="F40" s="17">
        <v>1841</v>
      </c>
      <c r="G40" s="4" t="s">
        <v>40</v>
      </c>
      <c r="H40" s="4" t="s">
        <v>41</v>
      </c>
      <c r="I40" s="4" t="e">
        <f>VLOOKUP(D40,[1]data!$E:$I,4,FALSE)</f>
        <v>#N/A</v>
      </c>
      <c r="J40" s="5">
        <v>18.21</v>
      </c>
      <c r="K40" s="5">
        <v>17.579999999999998</v>
      </c>
      <c r="L40" s="18">
        <f t="shared" si="3"/>
        <v>17.579999999999998</v>
      </c>
      <c r="M40" s="16"/>
      <c r="N40" s="16">
        <f t="shared" ref="N40:O71" si="8">IF(OR(J40="dnf",J40="dns",J40="dq",J40=0),99.99,J40)</f>
        <v>18.21</v>
      </c>
      <c r="O40" s="16">
        <f t="shared" si="8"/>
        <v>17.579999999999998</v>
      </c>
      <c r="P40" s="16">
        <f t="shared" si="5"/>
        <v>17.579999999999998</v>
      </c>
      <c r="Q40" s="16">
        <f t="shared" si="6"/>
        <v>18.21</v>
      </c>
      <c r="R40" s="16">
        <f t="shared" si="7"/>
        <v>17.580182099999998</v>
      </c>
    </row>
    <row r="41" spans="1:18">
      <c r="A41" s="4">
        <f t="shared" si="0"/>
        <v>34</v>
      </c>
      <c r="B41" s="4">
        <f t="shared" si="1"/>
        <v>34.002497099999999</v>
      </c>
      <c r="C41" s="17">
        <f t="shared" si="2"/>
        <v>34</v>
      </c>
      <c r="D41" s="17">
        <v>19</v>
      </c>
      <c r="E41" s="17">
        <v>2</v>
      </c>
      <c r="F41" s="17">
        <v>24971</v>
      </c>
      <c r="G41" s="4" t="s">
        <v>42</v>
      </c>
      <c r="H41" s="4" t="s">
        <v>15</v>
      </c>
      <c r="I41" s="4">
        <f>VLOOKUP(D41,[1]data!$E:$I,4,FALSE)</f>
        <v>0</v>
      </c>
      <c r="J41" s="5">
        <v>17.59</v>
      </c>
      <c r="K41" s="5">
        <v>99.99</v>
      </c>
      <c r="L41" s="18">
        <f t="shared" si="3"/>
        <v>17.59</v>
      </c>
      <c r="M41" s="16"/>
      <c r="N41" s="16">
        <f t="shared" si="8"/>
        <v>17.59</v>
      </c>
      <c r="O41" s="16">
        <f t="shared" si="8"/>
        <v>99.99</v>
      </c>
      <c r="P41" s="16">
        <f t="shared" si="5"/>
        <v>17.59</v>
      </c>
      <c r="Q41" s="16">
        <f t="shared" si="6"/>
        <v>99.99</v>
      </c>
      <c r="R41" s="16">
        <f t="shared" si="7"/>
        <v>17.5909999</v>
      </c>
    </row>
    <row r="42" spans="1:18">
      <c r="A42" s="4">
        <f t="shared" si="0"/>
        <v>35</v>
      </c>
      <c r="B42" s="4">
        <f t="shared" si="1"/>
        <v>35.0025871</v>
      </c>
      <c r="C42" s="17">
        <f t="shared" si="2"/>
        <v>35</v>
      </c>
      <c r="D42" s="17">
        <v>61</v>
      </c>
      <c r="E42" s="17">
        <v>3</v>
      </c>
      <c r="F42" s="17">
        <v>25871</v>
      </c>
      <c r="G42" s="4" t="s">
        <v>28</v>
      </c>
      <c r="H42" s="4" t="s">
        <v>21</v>
      </c>
      <c r="I42" s="4">
        <f>VLOOKUP(D42,[1]data!$E:$I,4,FALSE)</f>
        <v>0</v>
      </c>
      <c r="J42" s="5">
        <v>17.600000000000001</v>
      </c>
      <c r="K42" s="5">
        <v>22.1</v>
      </c>
      <c r="L42" s="18">
        <f t="shared" si="3"/>
        <v>17.600000000000001</v>
      </c>
      <c r="M42" s="16"/>
      <c r="N42" s="16">
        <f t="shared" si="8"/>
        <v>17.600000000000001</v>
      </c>
      <c r="O42" s="16">
        <f t="shared" si="8"/>
        <v>22.1</v>
      </c>
      <c r="P42" s="16">
        <f t="shared" si="5"/>
        <v>17.600000000000001</v>
      </c>
      <c r="Q42" s="16">
        <f t="shared" si="6"/>
        <v>22.1</v>
      </c>
      <c r="R42" s="16">
        <f t="shared" si="7"/>
        <v>17.600221000000001</v>
      </c>
    </row>
    <row r="43" spans="1:18">
      <c r="A43" s="4">
        <f t="shared" si="0"/>
        <v>36</v>
      </c>
      <c r="B43" s="4">
        <f t="shared" si="1"/>
        <v>36.002569100000002</v>
      </c>
      <c r="C43" s="17">
        <f t="shared" si="2"/>
        <v>36</v>
      </c>
      <c r="D43" s="17">
        <v>69</v>
      </c>
      <c r="E43" s="17">
        <v>1</v>
      </c>
      <c r="F43" s="17">
        <v>25691</v>
      </c>
      <c r="G43" s="4" t="s">
        <v>104</v>
      </c>
      <c r="H43" s="4" t="s">
        <v>25</v>
      </c>
      <c r="I43" s="4">
        <f>VLOOKUP(D43,[1]data!$E:$I,4,FALSE)</f>
        <v>0</v>
      </c>
      <c r="J43" s="5">
        <v>17.61</v>
      </c>
      <c r="K43" s="5">
        <v>21.44</v>
      </c>
      <c r="L43" s="18">
        <f t="shared" si="3"/>
        <v>17.61</v>
      </c>
      <c r="M43" s="16"/>
      <c r="N43" s="16">
        <f t="shared" si="8"/>
        <v>17.61</v>
      </c>
      <c r="O43" s="16">
        <f t="shared" si="8"/>
        <v>21.44</v>
      </c>
      <c r="P43" s="16">
        <f t="shared" si="5"/>
        <v>17.61</v>
      </c>
      <c r="Q43" s="16">
        <f t="shared" si="6"/>
        <v>21.44</v>
      </c>
      <c r="R43" s="16">
        <f t="shared" si="7"/>
        <v>17.6102144</v>
      </c>
    </row>
    <row r="44" spans="1:18">
      <c r="A44" s="4">
        <f t="shared" si="0"/>
        <v>37</v>
      </c>
      <c r="B44" s="4">
        <f t="shared" si="1"/>
        <v>37.001946099999998</v>
      </c>
      <c r="C44" s="17">
        <f t="shared" si="2"/>
        <v>37</v>
      </c>
      <c r="D44" s="17">
        <v>57</v>
      </c>
      <c r="E44" s="17">
        <v>3</v>
      </c>
      <c r="F44" s="17">
        <v>19461</v>
      </c>
      <c r="G44" s="4" t="s">
        <v>57</v>
      </c>
      <c r="H44" s="4" t="s">
        <v>15</v>
      </c>
      <c r="I44" s="4">
        <f>VLOOKUP(D44,[1]data!$E:$I,4,FALSE)</f>
        <v>0</v>
      </c>
      <c r="J44" s="5">
        <v>99.99</v>
      </c>
      <c r="K44" s="5">
        <v>17.62</v>
      </c>
      <c r="L44" s="18">
        <f t="shared" si="3"/>
        <v>17.62</v>
      </c>
      <c r="M44" s="16"/>
      <c r="N44" s="16">
        <f t="shared" si="8"/>
        <v>99.99</v>
      </c>
      <c r="O44" s="16">
        <f t="shared" si="8"/>
        <v>17.62</v>
      </c>
      <c r="P44" s="16">
        <f t="shared" si="5"/>
        <v>17.62</v>
      </c>
      <c r="Q44" s="16">
        <f t="shared" si="6"/>
        <v>99.99</v>
      </c>
      <c r="R44" s="16">
        <f t="shared" si="7"/>
        <v>17.620999900000001</v>
      </c>
    </row>
    <row r="45" spans="1:18">
      <c r="A45" s="4">
        <f t="shared" si="0"/>
        <v>38</v>
      </c>
      <c r="B45" s="4">
        <f t="shared" si="1"/>
        <v>38.003311099999998</v>
      </c>
      <c r="C45" s="17">
        <f t="shared" si="2"/>
        <v>38</v>
      </c>
      <c r="D45" s="17">
        <v>8</v>
      </c>
      <c r="E45" s="17">
        <v>4</v>
      </c>
      <c r="F45" s="17">
        <v>33111</v>
      </c>
      <c r="G45" s="4" t="s">
        <v>105</v>
      </c>
      <c r="H45" s="4" t="s">
        <v>106</v>
      </c>
      <c r="I45" s="4">
        <f>VLOOKUP(D45,[1]data!$E:$I,4,FALSE)</f>
        <v>0</v>
      </c>
      <c r="J45" s="5">
        <v>17.63</v>
      </c>
      <c r="K45" s="5">
        <v>99.99</v>
      </c>
      <c r="L45" s="18">
        <f t="shared" si="3"/>
        <v>17.63</v>
      </c>
      <c r="M45" s="16"/>
      <c r="N45" s="16">
        <f t="shared" si="8"/>
        <v>17.63</v>
      </c>
      <c r="O45" s="16">
        <f t="shared" si="8"/>
        <v>99.99</v>
      </c>
      <c r="P45" s="16">
        <f t="shared" si="5"/>
        <v>17.63</v>
      </c>
      <c r="Q45" s="16">
        <f t="shared" si="6"/>
        <v>99.99</v>
      </c>
      <c r="R45" s="16">
        <f t="shared" si="7"/>
        <v>17.630999899999999</v>
      </c>
    </row>
    <row r="46" spans="1:18">
      <c r="A46" s="4">
        <f t="shared" si="0"/>
        <v>39</v>
      </c>
      <c r="B46" s="4">
        <f t="shared" si="1"/>
        <v>39.003273100000001</v>
      </c>
      <c r="C46" s="17">
        <f t="shared" si="2"/>
        <v>39</v>
      </c>
      <c r="D46" s="17">
        <v>32</v>
      </c>
      <c r="E46" s="17">
        <v>4</v>
      </c>
      <c r="F46" s="17">
        <v>32731</v>
      </c>
      <c r="G46" s="4" t="s">
        <v>54</v>
      </c>
      <c r="H46" s="4" t="s">
        <v>55</v>
      </c>
      <c r="I46" s="4">
        <f>VLOOKUP(D46,[1]data!$E:$I,4,FALSE)</f>
        <v>0</v>
      </c>
      <c r="J46" s="5">
        <v>17.7</v>
      </c>
      <c r="K46" s="5">
        <v>99.99</v>
      </c>
      <c r="L46" s="18">
        <f t="shared" si="3"/>
        <v>17.7</v>
      </c>
      <c r="M46" s="16"/>
      <c r="N46" s="16">
        <f t="shared" si="8"/>
        <v>17.7</v>
      </c>
      <c r="O46" s="16">
        <f t="shared" si="8"/>
        <v>99.99</v>
      </c>
      <c r="P46" s="16">
        <f t="shared" si="5"/>
        <v>17.7</v>
      </c>
      <c r="Q46" s="16">
        <f t="shared" si="6"/>
        <v>99.99</v>
      </c>
      <c r="R46" s="16">
        <f t="shared" si="7"/>
        <v>17.700999899999999</v>
      </c>
    </row>
    <row r="47" spans="1:18">
      <c r="A47" s="4">
        <f t="shared" si="0"/>
        <v>40</v>
      </c>
      <c r="B47" s="4">
        <f t="shared" si="1"/>
        <v>40.005047099999999</v>
      </c>
      <c r="C47" s="17">
        <f t="shared" si="2"/>
        <v>40</v>
      </c>
      <c r="D47" s="17">
        <v>24</v>
      </c>
      <c r="E47" s="17">
        <v>1</v>
      </c>
      <c r="F47" s="17">
        <v>50471</v>
      </c>
      <c r="G47" s="4" t="s">
        <v>51</v>
      </c>
      <c r="H47" s="4" t="s">
        <v>27</v>
      </c>
      <c r="I47" s="4">
        <f>VLOOKUP(D47,[1]data!$E:$I,4,FALSE)</f>
        <v>0</v>
      </c>
      <c r="J47" s="5">
        <v>20.7</v>
      </c>
      <c r="K47" s="5">
        <v>17.760000000000002</v>
      </c>
      <c r="L47" s="18">
        <f t="shared" si="3"/>
        <v>17.760000000000002</v>
      </c>
      <c r="M47" s="16"/>
      <c r="N47" s="16">
        <f t="shared" si="8"/>
        <v>20.7</v>
      </c>
      <c r="O47" s="16">
        <f t="shared" si="8"/>
        <v>17.760000000000002</v>
      </c>
      <c r="P47" s="16">
        <f t="shared" si="5"/>
        <v>17.760000000000002</v>
      </c>
      <c r="Q47" s="16">
        <f t="shared" si="6"/>
        <v>20.7</v>
      </c>
      <c r="R47" s="16">
        <f t="shared" si="7"/>
        <v>17.760207000000001</v>
      </c>
    </row>
    <row r="48" spans="1:18">
      <c r="A48" s="4">
        <f t="shared" si="0"/>
        <v>41</v>
      </c>
      <c r="B48" s="4">
        <f t="shared" si="1"/>
        <v>41.002929100000003</v>
      </c>
      <c r="C48" s="17">
        <f t="shared" si="2"/>
        <v>41</v>
      </c>
      <c r="D48" s="17">
        <v>54</v>
      </c>
      <c r="E48" s="17">
        <v>3</v>
      </c>
      <c r="F48" s="17">
        <v>29291</v>
      </c>
      <c r="G48" s="4" t="s">
        <v>107</v>
      </c>
      <c r="H48" s="4" t="s">
        <v>108</v>
      </c>
      <c r="I48" s="4">
        <f>VLOOKUP(D48,[1]data!$E:$I,4,FALSE)</f>
        <v>0</v>
      </c>
      <c r="J48" s="5">
        <v>99.99</v>
      </c>
      <c r="K48" s="5">
        <v>17.760000000000002</v>
      </c>
      <c r="L48" s="18">
        <f t="shared" si="3"/>
        <v>17.760000000000002</v>
      </c>
      <c r="M48" s="16"/>
      <c r="N48" s="16">
        <f t="shared" si="8"/>
        <v>99.99</v>
      </c>
      <c r="O48" s="16">
        <f t="shared" si="8"/>
        <v>17.760000000000002</v>
      </c>
      <c r="P48" s="16">
        <f t="shared" si="5"/>
        <v>17.760000000000002</v>
      </c>
      <c r="Q48" s="16">
        <f t="shared" si="6"/>
        <v>99.99</v>
      </c>
      <c r="R48" s="16">
        <f t="shared" si="7"/>
        <v>17.760999900000002</v>
      </c>
    </row>
    <row r="49" spans="1:18">
      <c r="A49" s="4">
        <f t="shared" si="0"/>
        <v>42</v>
      </c>
      <c r="B49" s="4">
        <f t="shared" si="1"/>
        <v>42.005561100000001</v>
      </c>
      <c r="C49" s="17">
        <f t="shared" si="2"/>
        <v>42</v>
      </c>
      <c r="D49" s="17">
        <v>29</v>
      </c>
      <c r="E49" s="17">
        <v>1</v>
      </c>
      <c r="F49" s="17">
        <v>55611</v>
      </c>
      <c r="G49" s="4" t="s">
        <v>63</v>
      </c>
      <c r="H49" s="4" t="s">
        <v>21</v>
      </c>
      <c r="I49" s="4">
        <f>VLOOKUP(D49,[1]data!$E:$I,4,FALSE)</f>
        <v>0</v>
      </c>
      <c r="J49" s="5">
        <v>27.8</v>
      </c>
      <c r="K49" s="5">
        <v>17.920000000000002</v>
      </c>
      <c r="L49" s="18">
        <f t="shared" si="3"/>
        <v>17.920000000000002</v>
      </c>
      <c r="M49" s="16"/>
      <c r="N49" s="16">
        <f t="shared" si="8"/>
        <v>27.8</v>
      </c>
      <c r="O49" s="16">
        <f t="shared" si="8"/>
        <v>17.920000000000002</v>
      </c>
      <c r="P49" s="16">
        <f t="shared" si="5"/>
        <v>17.920000000000002</v>
      </c>
      <c r="Q49" s="16">
        <f t="shared" si="6"/>
        <v>27.8</v>
      </c>
      <c r="R49" s="16">
        <f t="shared" si="7"/>
        <v>17.920278000000003</v>
      </c>
    </row>
    <row r="50" spans="1:18">
      <c r="A50" s="4">
        <f t="shared" si="0"/>
        <v>43</v>
      </c>
      <c r="B50" s="4">
        <f t="shared" si="1"/>
        <v>43.001724099999997</v>
      </c>
      <c r="C50" s="17">
        <f t="shared" si="2"/>
        <v>43</v>
      </c>
      <c r="D50" s="17">
        <v>1</v>
      </c>
      <c r="E50" s="17">
        <v>5.4761904761904798</v>
      </c>
      <c r="F50" s="17">
        <v>17241</v>
      </c>
      <c r="G50" s="4" t="s">
        <v>109</v>
      </c>
      <c r="H50" s="4" t="s">
        <v>110</v>
      </c>
      <c r="I50" s="4">
        <f>VLOOKUP(D50,[1]data!$E:$I,4,FALSE)</f>
        <v>0</v>
      </c>
      <c r="J50" s="5">
        <v>18.329999999999998</v>
      </c>
      <c r="K50" s="5">
        <v>17.96</v>
      </c>
      <c r="L50" s="18">
        <f t="shared" si="3"/>
        <v>17.96</v>
      </c>
      <c r="M50" s="16"/>
      <c r="N50" s="16">
        <f t="shared" si="8"/>
        <v>18.329999999999998</v>
      </c>
      <c r="O50" s="16">
        <f t="shared" si="8"/>
        <v>17.96</v>
      </c>
      <c r="P50" s="16">
        <f t="shared" si="5"/>
        <v>17.96</v>
      </c>
      <c r="Q50" s="16">
        <f t="shared" si="6"/>
        <v>18.329999999999998</v>
      </c>
      <c r="R50" s="16">
        <f t="shared" si="7"/>
        <v>17.960183300000001</v>
      </c>
    </row>
    <row r="51" spans="1:18">
      <c r="A51" s="4">
        <f t="shared" si="0"/>
        <v>44</v>
      </c>
      <c r="B51" s="4">
        <f t="shared" si="1"/>
        <v>44.000830100000002</v>
      </c>
      <c r="C51" s="17">
        <f t="shared" si="2"/>
        <v>44</v>
      </c>
      <c r="D51" s="17">
        <v>10</v>
      </c>
      <c r="E51" s="17">
        <v>1</v>
      </c>
      <c r="F51" s="17">
        <v>8301</v>
      </c>
      <c r="G51" s="4" t="s">
        <v>36</v>
      </c>
      <c r="H51" s="4" t="s">
        <v>37</v>
      </c>
      <c r="I51" s="4">
        <f>VLOOKUP(D51,[1]data!$E:$I,4,FALSE)</f>
        <v>0</v>
      </c>
      <c r="J51" s="5">
        <v>17.989999999999998</v>
      </c>
      <c r="K51" s="5">
        <v>99.99</v>
      </c>
      <c r="L51" s="18">
        <f t="shared" si="3"/>
        <v>17.989999999999998</v>
      </c>
      <c r="M51" s="16"/>
      <c r="N51" s="16">
        <f t="shared" si="8"/>
        <v>17.989999999999998</v>
      </c>
      <c r="O51" s="16">
        <f t="shared" si="8"/>
        <v>99.99</v>
      </c>
      <c r="P51" s="16">
        <f t="shared" si="5"/>
        <v>17.989999999999998</v>
      </c>
      <c r="Q51" s="16">
        <f t="shared" si="6"/>
        <v>99.99</v>
      </c>
      <c r="R51" s="16">
        <f t="shared" si="7"/>
        <v>17.990999899999998</v>
      </c>
    </row>
    <row r="52" spans="1:18">
      <c r="A52" s="4">
        <f t="shared" si="0"/>
        <v>45</v>
      </c>
      <c r="B52" s="4">
        <f t="shared" si="1"/>
        <v>45.003016100000004</v>
      </c>
      <c r="C52" s="17">
        <f t="shared" si="2"/>
        <v>45</v>
      </c>
      <c r="D52" s="17">
        <v>46</v>
      </c>
      <c r="E52" s="17">
        <v>3</v>
      </c>
      <c r="F52" s="17">
        <v>30161</v>
      </c>
      <c r="G52" s="4" t="s">
        <v>60</v>
      </c>
      <c r="H52" s="4" t="s">
        <v>61</v>
      </c>
      <c r="I52" s="4">
        <f>VLOOKUP(D52,[1]data!$E:$I,4,FALSE)</f>
        <v>0</v>
      </c>
      <c r="J52" s="5">
        <v>99.99</v>
      </c>
      <c r="K52" s="5">
        <v>18.03</v>
      </c>
      <c r="L52" s="18">
        <f t="shared" si="3"/>
        <v>18.03</v>
      </c>
      <c r="M52" s="16"/>
      <c r="N52" s="16">
        <f t="shared" si="8"/>
        <v>99.99</v>
      </c>
      <c r="O52" s="16">
        <f t="shared" si="8"/>
        <v>18.03</v>
      </c>
      <c r="P52" s="16">
        <f t="shared" si="5"/>
        <v>18.03</v>
      </c>
      <c r="Q52" s="16">
        <f t="shared" si="6"/>
        <v>99.99</v>
      </c>
      <c r="R52" s="16">
        <f t="shared" si="7"/>
        <v>18.030999900000001</v>
      </c>
    </row>
    <row r="53" spans="1:18">
      <c r="A53" s="4">
        <f t="shared" si="0"/>
        <v>46</v>
      </c>
      <c r="B53" s="4">
        <f t="shared" si="1"/>
        <v>46.000981099999997</v>
      </c>
      <c r="C53" s="17">
        <f t="shared" si="2"/>
        <v>46</v>
      </c>
      <c r="D53" s="17">
        <v>42</v>
      </c>
      <c r="E53" s="17">
        <v>2</v>
      </c>
      <c r="F53" s="17">
        <v>9811</v>
      </c>
      <c r="G53" s="4" t="s">
        <v>67</v>
      </c>
      <c r="H53" s="4" t="s">
        <v>44</v>
      </c>
      <c r="I53" s="4">
        <f>VLOOKUP(D53,[1]data!$E:$I,4,FALSE)</f>
        <v>0</v>
      </c>
      <c r="J53" s="5">
        <v>18.16</v>
      </c>
      <c r="K53" s="5">
        <v>99.99</v>
      </c>
      <c r="L53" s="18">
        <f t="shared" si="3"/>
        <v>18.16</v>
      </c>
      <c r="M53" s="16"/>
      <c r="N53" s="16">
        <f t="shared" si="8"/>
        <v>18.16</v>
      </c>
      <c r="O53" s="16">
        <f t="shared" si="8"/>
        <v>99.99</v>
      </c>
      <c r="P53" s="16">
        <f t="shared" si="5"/>
        <v>18.16</v>
      </c>
      <c r="Q53" s="16">
        <f t="shared" si="6"/>
        <v>99.99</v>
      </c>
      <c r="R53" s="16">
        <f t="shared" si="7"/>
        <v>18.1609999</v>
      </c>
    </row>
    <row r="54" spans="1:18">
      <c r="A54" s="4">
        <f t="shared" si="0"/>
        <v>47</v>
      </c>
      <c r="B54" s="4">
        <f t="shared" si="1"/>
        <v>47.002834100000001</v>
      </c>
      <c r="C54" s="17">
        <f t="shared" si="2"/>
        <v>47</v>
      </c>
      <c r="D54" s="17">
        <v>104</v>
      </c>
      <c r="E54" s="17">
        <v>3</v>
      </c>
      <c r="F54" s="17">
        <v>28341</v>
      </c>
      <c r="G54" s="4" t="s">
        <v>111</v>
      </c>
      <c r="H54" s="4" t="s">
        <v>65</v>
      </c>
      <c r="I54" s="4" t="e">
        <f>VLOOKUP(D54,[1]data!$E:$I,4,FALSE)</f>
        <v>#N/A</v>
      </c>
      <c r="J54" s="5">
        <v>20.14</v>
      </c>
      <c r="K54" s="5">
        <v>18.170000000000002</v>
      </c>
      <c r="L54" s="18">
        <f t="shared" si="3"/>
        <v>18.170000000000002</v>
      </c>
      <c r="M54" s="16"/>
      <c r="N54" s="16">
        <f t="shared" si="8"/>
        <v>20.14</v>
      </c>
      <c r="O54" s="16">
        <f t="shared" si="8"/>
        <v>18.170000000000002</v>
      </c>
      <c r="P54" s="16">
        <f t="shared" si="5"/>
        <v>18.170000000000002</v>
      </c>
      <c r="Q54" s="16">
        <f t="shared" si="6"/>
        <v>20.14</v>
      </c>
      <c r="R54" s="16">
        <f t="shared" si="7"/>
        <v>18.170201400000003</v>
      </c>
    </row>
    <row r="55" spans="1:18">
      <c r="A55" s="4">
        <f t="shared" si="0"/>
        <v>48</v>
      </c>
      <c r="B55" s="4">
        <f t="shared" si="1"/>
        <v>48.001947100000002</v>
      </c>
      <c r="C55" s="17">
        <f t="shared" si="2"/>
        <v>48</v>
      </c>
      <c r="D55" s="17">
        <v>28</v>
      </c>
      <c r="E55" s="17">
        <v>1</v>
      </c>
      <c r="F55" s="17">
        <v>19471</v>
      </c>
      <c r="G55" s="4" t="s">
        <v>52</v>
      </c>
      <c r="H55" s="4" t="s">
        <v>53</v>
      </c>
      <c r="I55" s="4">
        <f>VLOOKUP(D55,[1]data!$E:$I,4,FALSE)</f>
        <v>0</v>
      </c>
      <c r="J55" s="5">
        <v>99.99</v>
      </c>
      <c r="K55" s="5">
        <v>18.170000000000002</v>
      </c>
      <c r="L55" s="18">
        <f t="shared" si="3"/>
        <v>18.170000000000002</v>
      </c>
      <c r="M55" s="16"/>
      <c r="N55" s="16">
        <f t="shared" si="8"/>
        <v>99.99</v>
      </c>
      <c r="O55" s="16">
        <f t="shared" si="8"/>
        <v>18.170000000000002</v>
      </c>
      <c r="P55" s="16">
        <f t="shared" si="5"/>
        <v>18.170000000000002</v>
      </c>
      <c r="Q55" s="16">
        <f t="shared" si="6"/>
        <v>99.99</v>
      </c>
      <c r="R55" s="16">
        <f t="shared" si="7"/>
        <v>18.170999900000002</v>
      </c>
    </row>
    <row r="56" spans="1:18">
      <c r="A56" s="4">
        <f t="shared" si="0"/>
        <v>49</v>
      </c>
      <c r="B56" s="4">
        <f t="shared" si="1"/>
        <v>49.001577099999999</v>
      </c>
      <c r="C56" s="17">
        <f t="shared" si="2"/>
        <v>49</v>
      </c>
      <c r="D56" s="17">
        <v>102</v>
      </c>
      <c r="E56" s="17">
        <v>3</v>
      </c>
      <c r="F56" s="17">
        <v>15771</v>
      </c>
      <c r="G56" s="4" t="s">
        <v>64</v>
      </c>
      <c r="H56" s="4" t="s">
        <v>65</v>
      </c>
      <c r="I56" s="4" t="e">
        <f>VLOOKUP(D56,[1]data!$E:$I,4,FALSE)</f>
        <v>#N/A</v>
      </c>
      <c r="J56" s="5">
        <v>18.23</v>
      </c>
      <c r="K56" s="5">
        <v>18.600000000000001</v>
      </c>
      <c r="L56" s="18">
        <f t="shared" si="3"/>
        <v>18.23</v>
      </c>
      <c r="M56" s="16"/>
      <c r="N56" s="16">
        <f t="shared" si="8"/>
        <v>18.23</v>
      </c>
      <c r="O56" s="16">
        <f t="shared" si="8"/>
        <v>18.600000000000001</v>
      </c>
      <c r="P56" s="16">
        <f t="shared" si="5"/>
        <v>18.23</v>
      </c>
      <c r="Q56" s="16">
        <f t="shared" si="6"/>
        <v>18.600000000000001</v>
      </c>
      <c r="R56" s="16">
        <f t="shared" si="7"/>
        <v>18.230186</v>
      </c>
    </row>
    <row r="57" spans="1:18">
      <c r="A57" s="4">
        <f t="shared" si="0"/>
        <v>50</v>
      </c>
      <c r="B57" s="4">
        <f t="shared" si="1"/>
        <v>50.004156100000003</v>
      </c>
      <c r="C57" s="17">
        <f t="shared" si="2"/>
        <v>50</v>
      </c>
      <c r="D57" s="17">
        <v>77</v>
      </c>
      <c r="E57" s="17">
        <v>1</v>
      </c>
      <c r="F57" s="17">
        <v>41561</v>
      </c>
      <c r="G57" s="4" t="s">
        <v>112</v>
      </c>
      <c r="H57" s="4" t="s">
        <v>113</v>
      </c>
      <c r="I57" s="4" t="e">
        <f>VLOOKUP(D57,[1]data!$E:$I,4,FALSE)</f>
        <v>#N/A</v>
      </c>
      <c r="J57" s="5">
        <v>18.38</v>
      </c>
      <c r="K57" s="5">
        <v>32.090000000000003</v>
      </c>
      <c r="L57" s="18">
        <f t="shared" si="3"/>
        <v>18.38</v>
      </c>
      <c r="M57" s="16"/>
      <c r="N57" s="16">
        <f t="shared" si="8"/>
        <v>18.38</v>
      </c>
      <c r="O57" s="16">
        <f t="shared" si="8"/>
        <v>32.090000000000003</v>
      </c>
      <c r="P57" s="16">
        <f t="shared" si="5"/>
        <v>18.38</v>
      </c>
      <c r="Q57" s="16">
        <f t="shared" si="6"/>
        <v>32.090000000000003</v>
      </c>
      <c r="R57" s="16">
        <f t="shared" si="7"/>
        <v>18.380320899999997</v>
      </c>
    </row>
    <row r="58" spans="1:18">
      <c r="A58" s="4">
        <f t="shared" si="0"/>
        <v>51</v>
      </c>
      <c r="B58" s="4">
        <f t="shared" si="1"/>
        <v>51.003809099999998</v>
      </c>
      <c r="C58" s="17">
        <f t="shared" si="2"/>
        <v>51</v>
      </c>
      <c r="D58" s="17">
        <v>56</v>
      </c>
      <c r="E58" s="17">
        <v>3.5714285714285698</v>
      </c>
      <c r="F58" s="17">
        <v>38091</v>
      </c>
      <c r="G58" s="4" t="s">
        <v>114</v>
      </c>
      <c r="H58" s="4" t="s">
        <v>115</v>
      </c>
      <c r="I58" s="4">
        <f>VLOOKUP(D58,[1]data!$E:$I,4,FALSE)</f>
        <v>0</v>
      </c>
      <c r="J58" s="5">
        <v>18.399999999999999</v>
      </c>
      <c r="K58" s="5">
        <v>99.99</v>
      </c>
      <c r="L58" s="18">
        <f t="shared" si="3"/>
        <v>18.399999999999999</v>
      </c>
      <c r="M58" s="16"/>
      <c r="N58" s="16">
        <f t="shared" si="8"/>
        <v>18.399999999999999</v>
      </c>
      <c r="O58" s="16">
        <f t="shared" si="8"/>
        <v>99.99</v>
      </c>
      <c r="P58" s="16">
        <f t="shared" si="5"/>
        <v>18.399999999999999</v>
      </c>
      <c r="Q58" s="16">
        <f t="shared" si="6"/>
        <v>99.99</v>
      </c>
      <c r="R58" s="16">
        <f t="shared" si="7"/>
        <v>18.400999899999999</v>
      </c>
    </row>
    <row r="59" spans="1:18">
      <c r="A59" s="4">
        <f t="shared" si="0"/>
        <v>52</v>
      </c>
      <c r="B59" s="4">
        <f t="shared" si="1"/>
        <v>52.0057531</v>
      </c>
      <c r="C59" s="17">
        <f t="shared" si="2"/>
        <v>52</v>
      </c>
      <c r="D59" s="17">
        <v>31</v>
      </c>
      <c r="E59" s="17">
        <v>2</v>
      </c>
      <c r="F59" s="17">
        <v>57531</v>
      </c>
      <c r="G59" s="4" t="s">
        <v>62</v>
      </c>
      <c r="H59" s="4" t="s">
        <v>25</v>
      </c>
      <c r="I59" s="4">
        <f>VLOOKUP(D59,[1]data!$E:$I,4,FALSE)</f>
        <v>0</v>
      </c>
      <c r="J59" s="5">
        <v>19.989999999999998</v>
      </c>
      <c r="K59" s="5">
        <v>18.559999999999999</v>
      </c>
      <c r="L59" s="18">
        <f t="shared" si="3"/>
        <v>18.559999999999999</v>
      </c>
      <c r="M59" s="16"/>
      <c r="N59" s="16">
        <f t="shared" si="8"/>
        <v>19.989999999999998</v>
      </c>
      <c r="O59" s="16">
        <f t="shared" si="8"/>
        <v>18.559999999999999</v>
      </c>
      <c r="P59" s="16">
        <f t="shared" si="5"/>
        <v>18.559999999999999</v>
      </c>
      <c r="Q59" s="16">
        <f t="shared" si="6"/>
        <v>19.989999999999998</v>
      </c>
      <c r="R59" s="16">
        <f t="shared" si="7"/>
        <v>18.560199899999997</v>
      </c>
    </row>
    <row r="60" spans="1:18">
      <c r="A60" s="4">
        <f t="shared" si="0"/>
        <v>53</v>
      </c>
      <c r="B60" s="4">
        <f t="shared" si="1"/>
        <v>53.0015371</v>
      </c>
      <c r="C60" s="17">
        <f t="shared" si="2"/>
        <v>53</v>
      </c>
      <c r="D60" s="17">
        <v>103</v>
      </c>
      <c r="E60" s="17">
        <v>1</v>
      </c>
      <c r="F60" s="17">
        <v>15371</v>
      </c>
      <c r="G60" s="4" t="s">
        <v>116</v>
      </c>
      <c r="H60" s="4" t="s">
        <v>65</v>
      </c>
      <c r="I60" s="4" t="e">
        <f>VLOOKUP(D60,[1]data!$E:$I,4,FALSE)</f>
        <v>#N/A</v>
      </c>
      <c r="J60" s="5">
        <v>18.739999999999998</v>
      </c>
      <c r="K60" s="5">
        <v>99.99</v>
      </c>
      <c r="L60" s="18">
        <f t="shared" si="3"/>
        <v>18.739999999999998</v>
      </c>
      <c r="M60" s="16"/>
      <c r="N60" s="16">
        <f t="shared" si="8"/>
        <v>18.739999999999998</v>
      </c>
      <c r="O60" s="16">
        <f t="shared" si="8"/>
        <v>99.99</v>
      </c>
      <c r="P60" s="16">
        <f t="shared" si="5"/>
        <v>18.739999999999998</v>
      </c>
      <c r="Q60" s="16">
        <f t="shared" si="6"/>
        <v>99.99</v>
      </c>
      <c r="R60" s="16">
        <f t="shared" si="7"/>
        <v>18.740999899999998</v>
      </c>
    </row>
    <row r="61" spans="1:18">
      <c r="A61" s="4">
        <f t="shared" si="0"/>
        <v>54</v>
      </c>
      <c r="B61" s="4">
        <f t="shared" si="1"/>
        <v>54</v>
      </c>
      <c r="C61" s="17">
        <f t="shared" si="2"/>
        <v>54</v>
      </c>
      <c r="D61" s="17">
        <v>74</v>
      </c>
      <c r="E61" s="17">
        <v>1</v>
      </c>
      <c r="F61" s="17">
        <v>0</v>
      </c>
      <c r="G61" s="4" t="s">
        <v>117</v>
      </c>
      <c r="H61" s="4" t="s">
        <v>59</v>
      </c>
      <c r="I61" s="4">
        <f>VLOOKUP(D61,[1]data!$E:$I,4,FALSE)</f>
        <v>0</v>
      </c>
      <c r="J61" s="5">
        <v>18.850000000000001</v>
      </c>
      <c r="K61" s="5">
        <v>26.27</v>
      </c>
      <c r="L61" s="18">
        <f t="shared" si="3"/>
        <v>18.850000000000001</v>
      </c>
      <c r="M61" s="16"/>
      <c r="N61" s="16">
        <f t="shared" si="8"/>
        <v>18.850000000000001</v>
      </c>
      <c r="O61" s="16">
        <f t="shared" si="8"/>
        <v>26.27</v>
      </c>
      <c r="P61" s="16">
        <f t="shared" si="5"/>
        <v>18.850000000000001</v>
      </c>
      <c r="Q61" s="16">
        <f t="shared" si="6"/>
        <v>26.27</v>
      </c>
      <c r="R61" s="16">
        <f t="shared" si="7"/>
        <v>18.850262700000002</v>
      </c>
    </row>
    <row r="62" spans="1:18">
      <c r="A62" s="4">
        <f t="shared" si="0"/>
        <v>55</v>
      </c>
      <c r="B62" s="4">
        <f t="shared" si="1"/>
        <v>55.001641100000001</v>
      </c>
      <c r="C62" s="17">
        <f t="shared" si="2"/>
        <v>55</v>
      </c>
      <c r="D62" s="17">
        <v>58</v>
      </c>
      <c r="E62" s="17">
        <v>5</v>
      </c>
      <c r="F62" s="17">
        <v>16411</v>
      </c>
      <c r="G62" s="4" t="s">
        <v>69</v>
      </c>
      <c r="H62" s="4" t="s">
        <v>15</v>
      </c>
      <c r="I62" s="4">
        <f>VLOOKUP(D62,[1]data!$E:$I,4,FALSE)</f>
        <v>0</v>
      </c>
      <c r="J62" s="5">
        <v>18.850000000000001</v>
      </c>
      <c r="K62" s="5">
        <v>99.99</v>
      </c>
      <c r="L62" s="18">
        <f t="shared" si="3"/>
        <v>18.850000000000001</v>
      </c>
      <c r="M62" s="16"/>
      <c r="N62" s="16">
        <f t="shared" si="8"/>
        <v>18.850000000000001</v>
      </c>
      <c r="O62" s="16">
        <f t="shared" si="8"/>
        <v>99.99</v>
      </c>
      <c r="P62" s="16">
        <f t="shared" si="5"/>
        <v>18.850000000000001</v>
      </c>
      <c r="Q62" s="16">
        <f t="shared" si="6"/>
        <v>99.99</v>
      </c>
      <c r="R62" s="16">
        <f t="shared" si="7"/>
        <v>18.850999900000001</v>
      </c>
    </row>
    <row r="63" spans="1:18">
      <c r="A63" s="4">
        <f t="shared" si="0"/>
        <v>56</v>
      </c>
      <c r="B63" s="4">
        <f t="shared" si="1"/>
        <v>55.003100099999997</v>
      </c>
      <c r="C63" s="17">
        <f t="shared" si="2"/>
        <v>55</v>
      </c>
      <c r="D63" s="17">
        <v>35</v>
      </c>
      <c r="E63" s="17">
        <v>4</v>
      </c>
      <c r="F63" s="17">
        <v>31001</v>
      </c>
      <c r="G63" s="4" t="s">
        <v>118</v>
      </c>
      <c r="H63" s="4" t="s">
        <v>59</v>
      </c>
      <c r="I63" s="4">
        <f>VLOOKUP(D63,[1]data!$E:$I,4,FALSE)</f>
        <v>0</v>
      </c>
      <c r="J63" s="5">
        <v>18.850000000000001</v>
      </c>
      <c r="K63" s="5">
        <v>99.99</v>
      </c>
      <c r="L63" s="18">
        <f t="shared" si="3"/>
        <v>18.850000000000001</v>
      </c>
      <c r="M63" s="16"/>
      <c r="N63" s="16">
        <f t="shared" si="8"/>
        <v>18.850000000000001</v>
      </c>
      <c r="O63" s="16">
        <f t="shared" si="8"/>
        <v>99.99</v>
      </c>
      <c r="P63" s="16">
        <f t="shared" si="5"/>
        <v>18.850000000000001</v>
      </c>
      <c r="Q63" s="16">
        <f t="shared" si="6"/>
        <v>99.99</v>
      </c>
      <c r="R63" s="16">
        <f t="shared" si="7"/>
        <v>18.850999900000001</v>
      </c>
    </row>
    <row r="64" spans="1:18">
      <c r="A64" s="4">
        <f t="shared" si="0"/>
        <v>57</v>
      </c>
      <c r="B64" s="4">
        <f t="shared" si="1"/>
        <v>57.002630099999998</v>
      </c>
      <c r="C64" s="17">
        <f t="shared" si="2"/>
        <v>57</v>
      </c>
      <c r="D64" s="17">
        <v>76</v>
      </c>
      <c r="E64" s="17">
        <v>1</v>
      </c>
      <c r="F64" s="17">
        <v>26301</v>
      </c>
      <c r="G64" s="4" t="s">
        <v>119</v>
      </c>
      <c r="H64" s="4" t="s">
        <v>120</v>
      </c>
      <c r="I64" s="4">
        <f>VLOOKUP(D64,[1]data!$E:$I,4,FALSE)</f>
        <v>0</v>
      </c>
      <c r="J64" s="5">
        <v>18.93</v>
      </c>
      <c r="K64" s="5">
        <v>99.99</v>
      </c>
      <c r="L64" s="18">
        <f t="shared" si="3"/>
        <v>18.93</v>
      </c>
      <c r="M64" s="16"/>
      <c r="N64" s="16">
        <f t="shared" si="8"/>
        <v>18.93</v>
      </c>
      <c r="O64" s="16">
        <f t="shared" si="8"/>
        <v>99.99</v>
      </c>
      <c r="P64" s="16">
        <f t="shared" si="5"/>
        <v>18.93</v>
      </c>
      <c r="Q64" s="16">
        <f t="shared" si="6"/>
        <v>99.99</v>
      </c>
      <c r="R64" s="16">
        <f t="shared" si="7"/>
        <v>18.9309999</v>
      </c>
    </row>
    <row r="65" spans="1:18">
      <c r="A65" s="4">
        <f t="shared" si="0"/>
        <v>58</v>
      </c>
      <c r="B65" s="4">
        <f t="shared" si="1"/>
        <v>58.0020241</v>
      </c>
      <c r="C65" s="17">
        <f t="shared" si="2"/>
        <v>58</v>
      </c>
      <c r="D65" s="17">
        <v>52</v>
      </c>
      <c r="E65" s="17">
        <v>3</v>
      </c>
      <c r="F65" s="17">
        <v>20241</v>
      </c>
      <c r="G65" s="4" t="s">
        <v>121</v>
      </c>
      <c r="H65" s="4" t="s">
        <v>122</v>
      </c>
      <c r="I65" s="4">
        <f>VLOOKUP(D65,[1]data!$E:$I,4,FALSE)</f>
        <v>0</v>
      </c>
      <c r="J65" s="5">
        <v>21.33</v>
      </c>
      <c r="K65" s="5">
        <v>18.98</v>
      </c>
      <c r="L65" s="18">
        <f t="shared" si="3"/>
        <v>18.98</v>
      </c>
      <c r="M65" s="16"/>
      <c r="N65" s="16">
        <f t="shared" si="8"/>
        <v>21.33</v>
      </c>
      <c r="O65" s="16">
        <f t="shared" si="8"/>
        <v>18.98</v>
      </c>
      <c r="P65" s="16">
        <f t="shared" si="5"/>
        <v>18.98</v>
      </c>
      <c r="Q65" s="16">
        <f t="shared" si="6"/>
        <v>21.33</v>
      </c>
      <c r="R65" s="16">
        <f t="shared" si="7"/>
        <v>18.980213299999999</v>
      </c>
    </row>
    <row r="66" spans="1:18">
      <c r="A66" s="4">
        <f t="shared" si="0"/>
        <v>59</v>
      </c>
      <c r="B66" s="4">
        <f t="shared" si="1"/>
        <v>59.001722100000002</v>
      </c>
      <c r="C66" s="17">
        <f t="shared" si="2"/>
        <v>59</v>
      </c>
      <c r="D66" s="17">
        <v>40</v>
      </c>
      <c r="E66" s="17">
        <v>2</v>
      </c>
      <c r="F66" s="17">
        <v>17221</v>
      </c>
      <c r="G66" s="4" t="s">
        <v>123</v>
      </c>
      <c r="H66" s="4" t="s">
        <v>110</v>
      </c>
      <c r="I66" s="4">
        <f>VLOOKUP(D66,[1]data!$E:$I,4,FALSE)</f>
        <v>0</v>
      </c>
      <c r="J66" s="5">
        <v>19.170000000000002</v>
      </c>
      <c r="K66" s="5">
        <v>99.99</v>
      </c>
      <c r="L66" s="18">
        <f t="shared" si="3"/>
        <v>19.170000000000002</v>
      </c>
      <c r="M66" s="16"/>
      <c r="N66" s="16">
        <f t="shared" si="8"/>
        <v>19.170000000000002</v>
      </c>
      <c r="O66" s="16">
        <f t="shared" si="8"/>
        <v>99.99</v>
      </c>
      <c r="P66" s="16">
        <f t="shared" si="5"/>
        <v>19.170000000000002</v>
      </c>
      <c r="Q66" s="16">
        <f t="shared" si="6"/>
        <v>99.99</v>
      </c>
      <c r="R66" s="16">
        <f t="shared" si="7"/>
        <v>19.170999900000002</v>
      </c>
    </row>
    <row r="67" spans="1:18">
      <c r="A67" s="4">
        <f t="shared" si="0"/>
        <v>60</v>
      </c>
      <c r="B67" s="4">
        <f t="shared" si="1"/>
        <v>60.002422099999997</v>
      </c>
      <c r="C67" s="17">
        <f t="shared" si="2"/>
        <v>60</v>
      </c>
      <c r="D67" s="17">
        <v>7</v>
      </c>
      <c r="E67" s="17">
        <v>4</v>
      </c>
      <c r="F67" s="17">
        <v>24221</v>
      </c>
      <c r="G67" s="4" t="s">
        <v>124</v>
      </c>
      <c r="H67" s="4" t="s">
        <v>125</v>
      </c>
      <c r="I67" s="4">
        <f>VLOOKUP(D67,[1]data!$E:$I,4,FALSE)</f>
        <v>0</v>
      </c>
      <c r="J67" s="5">
        <v>19.350000000000001</v>
      </c>
      <c r="K67" s="5">
        <v>99.99</v>
      </c>
      <c r="L67" s="18">
        <f t="shared" si="3"/>
        <v>19.350000000000001</v>
      </c>
      <c r="M67" s="16"/>
      <c r="N67" s="16">
        <f t="shared" si="8"/>
        <v>19.350000000000001</v>
      </c>
      <c r="O67" s="16">
        <f t="shared" si="8"/>
        <v>99.99</v>
      </c>
      <c r="P67" s="16">
        <f t="shared" si="5"/>
        <v>19.350000000000001</v>
      </c>
      <c r="Q67" s="16">
        <f t="shared" si="6"/>
        <v>99.99</v>
      </c>
      <c r="R67" s="16">
        <f t="shared" si="7"/>
        <v>19.350999900000001</v>
      </c>
    </row>
    <row r="68" spans="1:18">
      <c r="A68" s="4">
        <f t="shared" si="0"/>
        <v>61</v>
      </c>
      <c r="B68" s="4">
        <f t="shared" si="1"/>
        <v>61.004072100000002</v>
      </c>
      <c r="C68" s="17">
        <f t="shared" si="2"/>
        <v>61</v>
      </c>
      <c r="D68" s="17">
        <v>48</v>
      </c>
      <c r="E68" s="17">
        <v>2</v>
      </c>
      <c r="F68" s="17">
        <v>40721</v>
      </c>
      <c r="G68" s="4" t="s">
        <v>72</v>
      </c>
      <c r="H68" s="4" t="s">
        <v>73</v>
      </c>
      <c r="I68" s="4">
        <f>VLOOKUP(D68,[1]data!$E:$I,4,FALSE)</f>
        <v>0</v>
      </c>
      <c r="J68" s="5">
        <v>19.36</v>
      </c>
      <c r="K68" s="5">
        <v>32.6</v>
      </c>
      <c r="L68" s="18">
        <f t="shared" si="3"/>
        <v>19.36</v>
      </c>
      <c r="M68" s="16"/>
      <c r="N68" s="16">
        <f t="shared" si="8"/>
        <v>19.36</v>
      </c>
      <c r="O68" s="16">
        <f t="shared" si="8"/>
        <v>32.6</v>
      </c>
      <c r="P68" s="16">
        <f t="shared" si="5"/>
        <v>19.36</v>
      </c>
      <c r="Q68" s="16">
        <f t="shared" si="6"/>
        <v>32.6</v>
      </c>
      <c r="R68" s="16">
        <f t="shared" si="7"/>
        <v>19.360326000000001</v>
      </c>
    </row>
    <row r="69" spans="1:18">
      <c r="A69" s="4">
        <f t="shared" si="0"/>
        <v>62</v>
      </c>
      <c r="B69" s="4">
        <f t="shared" si="1"/>
        <v>62.0041571</v>
      </c>
      <c r="C69" s="17">
        <f t="shared" si="2"/>
        <v>62</v>
      </c>
      <c r="D69" s="17">
        <v>39</v>
      </c>
      <c r="E69" s="17">
        <v>4.28571428571429</v>
      </c>
      <c r="F69" s="17">
        <v>41571</v>
      </c>
      <c r="G69" s="4" t="s">
        <v>126</v>
      </c>
      <c r="H69" s="4" t="s">
        <v>113</v>
      </c>
      <c r="I69" s="4">
        <f>VLOOKUP(D69,[1]data!$E:$I,4,FALSE)</f>
        <v>0</v>
      </c>
      <c r="J69" s="5">
        <v>19.579999999999998</v>
      </c>
      <c r="K69" s="5">
        <v>25.52</v>
      </c>
      <c r="L69" s="18">
        <f t="shared" si="3"/>
        <v>19.579999999999998</v>
      </c>
      <c r="M69" s="16"/>
      <c r="N69" s="16">
        <f t="shared" si="8"/>
        <v>19.579999999999998</v>
      </c>
      <c r="O69" s="16">
        <f t="shared" si="8"/>
        <v>25.52</v>
      </c>
      <c r="P69" s="16">
        <f t="shared" si="5"/>
        <v>19.579999999999998</v>
      </c>
      <c r="Q69" s="16">
        <f t="shared" si="6"/>
        <v>25.52</v>
      </c>
      <c r="R69" s="16">
        <f t="shared" si="7"/>
        <v>19.5802552</v>
      </c>
    </row>
    <row r="70" spans="1:18">
      <c r="A70" s="4">
        <f t="shared" si="0"/>
        <v>63</v>
      </c>
      <c r="B70" s="4">
        <f t="shared" si="1"/>
        <v>63.003903100000002</v>
      </c>
      <c r="C70" s="17">
        <f t="shared" si="2"/>
        <v>63</v>
      </c>
      <c r="D70" s="17">
        <v>72</v>
      </c>
      <c r="E70" s="17">
        <v>5.2380952380952399</v>
      </c>
      <c r="F70" s="17">
        <v>39031</v>
      </c>
      <c r="G70" s="4" t="s">
        <v>127</v>
      </c>
      <c r="H70" s="4" t="s">
        <v>128</v>
      </c>
      <c r="I70" s="4">
        <f>VLOOKUP(D70,[1]data!$E:$I,4,FALSE)</f>
        <v>0</v>
      </c>
      <c r="J70" s="5">
        <v>26.63</v>
      </c>
      <c r="K70" s="5">
        <v>20</v>
      </c>
      <c r="L70" s="18">
        <f t="shared" si="3"/>
        <v>20</v>
      </c>
      <c r="M70" s="16"/>
      <c r="N70" s="16">
        <f t="shared" si="8"/>
        <v>26.63</v>
      </c>
      <c r="O70" s="16">
        <f t="shared" si="8"/>
        <v>20</v>
      </c>
      <c r="P70" s="16">
        <f t="shared" si="5"/>
        <v>20</v>
      </c>
      <c r="Q70" s="16">
        <f t="shared" si="6"/>
        <v>26.63</v>
      </c>
      <c r="R70" s="16">
        <f t="shared" si="7"/>
        <v>20.0002663</v>
      </c>
    </row>
    <row r="71" spans="1:18">
      <c r="A71" s="4">
        <f t="shared" si="0"/>
        <v>64</v>
      </c>
      <c r="B71" s="4">
        <f t="shared" si="1"/>
        <v>64.003301100000002</v>
      </c>
      <c r="C71" s="17">
        <f t="shared" si="2"/>
        <v>64</v>
      </c>
      <c r="D71" s="17">
        <v>101</v>
      </c>
      <c r="E71" s="17">
        <v>4.5238095238095299</v>
      </c>
      <c r="F71" s="17">
        <v>33011</v>
      </c>
      <c r="G71" s="4" t="s">
        <v>129</v>
      </c>
      <c r="H71" s="4" t="s">
        <v>130</v>
      </c>
      <c r="I71" s="4" t="e">
        <f>VLOOKUP(D71,[1]data!$E:$I,4,FALSE)</f>
        <v>#N/A</v>
      </c>
      <c r="J71" s="5">
        <v>23.47</v>
      </c>
      <c r="K71" s="5">
        <v>20.54</v>
      </c>
      <c r="L71" s="18">
        <f t="shared" si="3"/>
        <v>20.54</v>
      </c>
      <c r="M71" s="16"/>
      <c r="N71" s="16">
        <f t="shared" si="8"/>
        <v>23.47</v>
      </c>
      <c r="O71" s="16">
        <f t="shared" si="8"/>
        <v>20.54</v>
      </c>
      <c r="P71" s="16">
        <f t="shared" si="5"/>
        <v>20.54</v>
      </c>
      <c r="Q71" s="16">
        <f t="shared" si="6"/>
        <v>23.47</v>
      </c>
      <c r="R71" s="16">
        <f t="shared" si="7"/>
        <v>20.540234699999999</v>
      </c>
    </row>
    <row r="72" spans="1:18">
      <c r="A72" s="4">
        <f t="shared" ref="A72:A135" si="9">RANK(B72,$B$7:$B$149,1)</f>
        <v>65</v>
      </c>
      <c r="B72" s="4">
        <f t="shared" ref="B72:B135" si="10">C72+F72*0.0000001</f>
        <v>65.001944100000003</v>
      </c>
      <c r="C72" s="17">
        <f t="shared" ref="C72:C135" si="11">IF(R72&gt;99,88,(RANK(R72,$R$8:$R$149,1)))</f>
        <v>65</v>
      </c>
      <c r="D72" s="17">
        <v>66</v>
      </c>
      <c r="E72" s="17">
        <v>2</v>
      </c>
      <c r="F72" s="17">
        <v>19441</v>
      </c>
      <c r="G72" s="4" t="s">
        <v>68</v>
      </c>
      <c r="H72" s="4" t="s">
        <v>21</v>
      </c>
      <c r="I72" s="4">
        <f>VLOOKUP(D72,[1]data!$E:$I,4,FALSE)</f>
        <v>0</v>
      </c>
      <c r="J72" s="5">
        <v>99.99</v>
      </c>
      <c r="K72" s="5">
        <v>20.76</v>
      </c>
      <c r="L72" s="18">
        <f t="shared" ref="L72:L135" si="12">IF(MIN(J72:K72)=0,"dnf",MIN(J72:K72))</f>
        <v>20.76</v>
      </c>
      <c r="M72" s="16"/>
      <c r="N72" s="16">
        <f t="shared" ref="N72:O87" si="13">IF(OR(J72="dnf",J72="dns",J72="dq",J72=0),99.99,J72)</f>
        <v>99.99</v>
      </c>
      <c r="O72" s="16">
        <f t="shared" si="13"/>
        <v>20.76</v>
      </c>
      <c r="P72" s="16">
        <f t="shared" ref="P72:P135" si="14">MIN(N72:O72)</f>
        <v>20.76</v>
      </c>
      <c r="Q72" s="16">
        <f t="shared" ref="Q72:Q135" si="15">MAX(N72:O72)</f>
        <v>99.99</v>
      </c>
      <c r="R72" s="16">
        <f t="shared" ref="R72:R135" si="16">P72+Q72*0.00001</f>
        <v>20.760999900000002</v>
      </c>
    </row>
    <row r="73" spans="1:18">
      <c r="A73" s="4">
        <f t="shared" si="9"/>
        <v>66</v>
      </c>
      <c r="B73" s="4">
        <f t="shared" si="10"/>
        <v>66.002977099999995</v>
      </c>
      <c r="C73" s="17">
        <f t="shared" si="11"/>
        <v>66</v>
      </c>
      <c r="D73" s="17">
        <v>9</v>
      </c>
      <c r="E73" s="17">
        <v>5.7142857142857197</v>
      </c>
      <c r="F73" s="17">
        <v>29771</v>
      </c>
      <c r="G73" s="4" t="s">
        <v>131</v>
      </c>
      <c r="H73" s="4" t="s">
        <v>132</v>
      </c>
      <c r="I73" s="4">
        <f>VLOOKUP(D73,[1]data!$E:$I,4,FALSE)</f>
        <v>0</v>
      </c>
      <c r="J73" s="5">
        <v>20.94</v>
      </c>
      <c r="K73" s="5">
        <v>99.99</v>
      </c>
      <c r="L73" s="18">
        <f t="shared" si="12"/>
        <v>20.94</v>
      </c>
      <c r="M73" s="16"/>
      <c r="N73" s="16">
        <f t="shared" si="13"/>
        <v>20.94</v>
      </c>
      <c r="O73" s="16">
        <f t="shared" si="13"/>
        <v>99.99</v>
      </c>
      <c r="P73" s="16">
        <f t="shared" si="14"/>
        <v>20.94</v>
      </c>
      <c r="Q73" s="16">
        <f t="shared" si="15"/>
        <v>99.99</v>
      </c>
      <c r="R73" s="16">
        <f t="shared" si="16"/>
        <v>20.940999900000001</v>
      </c>
    </row>
    <row r="74" spans="1:18">
      <c r="A74" s="4">
        <f t="shared" si="9"/>
        <v>67</v>
      </c>
      <c r="B74" s="4">
        <f t="shared" si="10"/>
        <v>67.002701099999996</v>
      </c>
      <c r="C74" s="17">
        <f t="shared" si="11"/>
        <v>67</v>
      </c>
      <c r="D74" s="17">
        <v>47</v>
      </c>
      <c r="E74" s="17">
        <v>2</v>
      </c>
      <c r="F74" s="17">
        <v>27011</v>
      </c>
      <c r="G74" s="4" t="s">
        <v>133</v>
      </c>
      <c r="H74" s="4" t="s">
        <v>132</v>
      </c>
      <c r="I74" s="4">
        <f>VLOOKUP(D74,[1]data!$E:$I,4,FALSE)</f>
        <v>0</v>
      </c>
      <c r="J74" s="5">
        <v>23.38</v>
      </c>
      <c r="K74" s="5">
        <v>21.24</v>
      </c>
      <c r="L74" s="18">
        <f t="shared" si="12"/>
        <v>21.24</v>
      </c>
      <c r="M74" s="16"/>
      <c r="N74" s="16">
        <f t="shared" si="13"/>
        <v>23.38</v>
      </c>
      <c r="O74" s="16">
        <f t="shared" si="13"/>
        <v>21.24</v>
      </c>
      <c r="P74" s="16">
        <f t="shared" si="14"/>
        <v>21.24</v>
      </c>
      <c r="Q74" s="16">
        <f t="shared" si="15"/>
        <v>23.38</v>
      </c>
      <c r="R74" s="16">
        <f t="shared" si="16"/>
        <v>21.240233799999999</v>
      </c>
    </row>
    <row r="75" spans="1:18">
      <c r="A75" s="4">
        <f t="shared" si="9"/>
        <v>68</v>
      </c>
      <c r="B75" s="4">
        <f t="shared" si="10"/>
        <v>68.003101099999995</v>
      </c>
      <c r="C75" s="17">
        <f t="shared" si="11"/>
        <v>68</v>
      </c>
      <c r="D75" s="17">
        <v>34</v>
      </c>
      <c r="E75" s="17">
        <v>2</v>
      </c>
      <c r="F75" s="17">
        <v>31011</v>
      </c>
      <c r="G75" s="4" t="s">
        <v>58</v>
      </c>
      <c r="H75" s="4" t="s">
        <v>59</v>
      </c>
      <c r="I75" s="4">
        <f>VLOOKUP(D75,[1]data!$E:$I,4,FALSE)</f>
        <v>0</v>
      </c>
      <c r="J75" s="5">
        <v>21.33</v>
      </c>
      <c r="K75" s="5">
        <v>99.99</v>
      </c>
      <c r="L75" s="18">
        <f t="shared" si="12"/>
        <v>21.33</v>
      </c>
      <c r="M75" s="16"/>
      <c r="N75" s="16">
        <f t="shared" si="13"/>
        <v>21.33</v>
      </c>
      <c r="O75" s="16">
        <f t="shared" si="13"/>
        <v>99.99</v>
      </c>
      <c r="P75" s="16">
        <f t="shared" si="14"/>
        <v>21.33</v>
      </c>
      <c r="Q75" s="16">
        <f t="shared" si="15"/>
        <v>99.99</v>
      </c>
      <c r="R75" s="16">
        <f t="shared" si="16"/>
        <v>21.330999899999998</v>
      </c>
    </row>
    <row r="76" spans="1:18">
      <c r="A76" s="4">
        <f t="shared" si="9"/>
        <v>69</v>
      </c>
      <c r="B76" s="4">
        <f t="shared" si="10"/>
        <v>69.001880099999994</v>
      </c>
      <c r="C76" s="17">
        <f t="shared" si="11"/>
        <v>69</v>
      </c>
      <c r="D76" s="17">
        <v>2</v>
      </c>
      <c r="E76" s="17">
        <v>2</v>
      </c>
      <c r="F76" s="17">
        <v>18801</v>
      </c>
      <c r="G76" s="4" t="s">
        <v>134</v>
      </c>
      <c r="H76" s="4" t="s">
        <v>135</v>
      </c>
      <c r="I76" s="4">
        <f>VLOOKUP(D76,[1]data!$E:$I,4,FALSE)</f>
        <v>0</v>
      </c>
      <c r="J76" s="5">
        <v>23.06</v>
      </c>
      <c r="K76" s="5">
        <v>21.74</v>
      </c>
      <c r="L76" s="18">
        <f t="shared" si="12"/>
        <v>21.74</v>
      </c>
      <c r="M76" s="16"/>
      <c r="N76" s="16">
        <f t="shared" si="13"/>
        <v>23.06</v>
      </c>
      <c r="O76" s="16">
        <f t="shared" si="13"/>
        <v>21.74</v>
      </c>
      <c r="P76" s="16">
        <f t="shared" si="14"/>
        <v>21.74</v>
      </c>
      <c r="Q76" s="16">
        <f t="shared" si="15"/>
        <v>23.06</v>
      </c>
      <c r="R76" s="16">
        <f t="shared" si="16"/>
        <v>21.740230599999997</v>
      </c>
    </row>
    <row r="77" spans="1:18">
      <c r="A77" s="4">
        <f t="shared" si="9"/>
        <v>70</v>
      </c>
      <c r="B77" s="4">
        <f t="shared" si="10"/>
        <v>70.005068100000003</v>
      </c>
      <c r="C77" s="17">
        <f t="shared" si="11"/>
        <v>70</v>
      </c>
      <c r="D77" s="17">
        <v>38</v>
      </c>
      <c r="E77" s="17">
        <v>4</v>
      </c>
      <c r="F77" s="17">
        <v>50681</v>
      </c>
      <c r="G77" s="4" t="s">
        <v>136</v>
      </c>
      <c r="H77" s="4" t="s">
        <v>137</v>
      </c>
      <c r="I77" s="4">
        <f>VLOOKUP(D77,[1]data!$E:$I,4,FALSE)</f>
        <v>0</v>
      </c>
      <c r="J77" s="5">
        <v>22.7</v>
      </c>
      <c r="K77" s="5">
        <v>99.99</v>
      </c>
      <c r="L77" s="18">
        <f t="shared" si="12"/>
        <v>22.7</v>
      </c>
      <c r="M77" s="16"/>
      <c r="N77" s="16">
        <f t="shared" si="13"/>
        <v>22.7</v>
      </c>
      <c r="O77" s="16">
        <f t="shared" si="13"/>
        <v>99.99</v>
      </c>
      <c r="P77" s="16">
        <f t="shared" si="14"/>
        <v>22.7</v>
      </c>
      <c r="Q77" s="16">
        <f t="shared" si="15"/>
        <v>99.99</v>
      </c>
      <c r="R77" s="16">
        <f t="shared" si="16"/>
        <v>22.700999899999999</v>
      </c>
    </row>
    <row r="78" spans="1:18">
      <c r="A78" s="4">
        <f t="shared" si="9"/>
        <v>71</v>
      </c>
      <c r="B78" s="4">
        <f t="shared" si="10"/>
        <v>71.000121100000001</v>
      </c>
      <c r="C78" s="17">
        <f t="shared" si="11"/>
        <v>71</v>
      </c>
      <c r="D78" s="17">
        <v>50</v>
      </c>
      <c r="E78" s="17">
        <v>3</v>
      </c>
      <c r="F78" s="17">
        <v>1211</v>
      </c>
      <c r="G78" s="4" t="s">
        <v>66</v>
      </c>
      <c r="H78" s="4" t="s">
        <v>30</v>
      </c>
      <c r="I78" s="4">
        <f>VLOOKUP(D78,[1]data!$E:$I,4,FALSE)</f>
        <v>0</v>
      </c>
      <c r="J78" s="5">
        <v>23.79</v>
      </c>
      <c r="K78" s="5">
        <v>99.99</v>
      </c>
      <c r="L78" s="18">
        <f t="shared" si="12"/>
        <v>23.79</v>
      </c>
      <c r="M78" s="16"/>
      <c r="N78" s="16">
        <f t="shared" si="13"/>
        <v>23.79</v>
      </c>
      <c r="O78" s="16">
        <f t="shared" si="13"/>
        <v>99.99</v>
      </c>
      <c r="P78" s="16">
        <f t="shared" si="14"/>
        <v>23.79</v>
      </c>
      <c r="Q78" s="16">
        <f t="shared" si="15"/>
        <v>99.99</v>
      </c>
      <c r="R78" s="16">
        <f t="shared" si="16"/>
        <v>23.790999899999999</v>
      </c>
    </row>
    <row r="79" spans="1:18">
      <c r="A79" s="4">
        <f t="shared" si="9"/>
        <v>72</v>
      </c>
      <c r="B79" s="4">
        <f t="shared" si="10"/>
        <v>72.002340099999998</v>
      </c>
      <c r="C79" s="17">
        <f t="shared" si="11"/>
        <v>72</v>
      </c>
      <c r="D79" s="17">
        <v>36</v>
      </c>
      <c r="E79" s="17">
        <v>1</v>
      </c>
      <c r="F79" s="17">
        <v>23401</v>
      </c>
      <c r="G79" s="4" t="s">
        <v>138</v>
      </c>
      <c r="H79" s="4" t="s">
        <v>139</v>
      </c>
      <c r="I79" s="4">
        <f>VLOOKUP(D79,[1]data!$E:$I,4,FALSE)</f>
        <v>0</v>
      </c>
      <c r="J79" s="5">
        <v>26.02</v>
      </c>
      <c r="K79" s="5">
        <v>99.99</v>
      </c>
      <c r="L79" s="18">
        <f t="shared" si="12"/>
        <v>26.02</v>
      </c>
      <c r="M79" s="16"/>
      <c r="N79" s="16">
        <f t="shared" si="13"/>
        <v>26.02</v>
      </c>
      <c r="O79" s="16">
        <f t="shared" si="13"/>
        <v>99.99</v>
      </c>
      <c r="P79" s="16">
        <f t="shared" si="14"/>
        <v>26.02</v>
      </c>
      <c r="Q79" s="16">
        <f t="shared" si="15"/>
        <v>99.99</v>
      </c>
      <c r="R79" s="16">
        <f t="shared" si="16"/>
        <v>26.0209999</v>
      </c>
    </row>
    <row r="80" spans="1:18">
      <c r="A80" s="4">
        <f t="shared" si="9"/>
        <v>73</v>
      </c>
      <c r="B80" s="4">
        <f t="shared" si="10"/>
        <v>73.002920099999997</v>
      </c>
      <c r="C80" s="17">
        <f t="shared" si="11"/>
        <v>73</v>
      </c>
      <c r="D80" s="17">
        <v>71</v>
      </c>
      <c r="E80" s="17">
        <v>2</v>
      </c>
      <c r="F80" s="17">
        <v>29201</v>
      </c>
      <c r="G80" s="4" t="s">
        <v>140</v>
      </c>
      <c r="H80" s="4" t="s">
        <v>141</v>
      </c>
      <c r="I80" s="4">
        <f>VLOOKUP(D80,[1]data!$E:$I,4,FALSE)</f>
        <v>0</v>
      </c>
      <c r="J80" s="5">
        <v>27.17</v>
      </c>
      <c r="K80" s="5">
        <v>34.26</v>
      </c>
      <c r="L80" s="18">
        <f t="shared" si="12"/>
        <v>27.17</v>
      </c>
      <c r="M80" s="16"/>
      <c r="N80" s="16">
        <f t="shared" si="13"/>
        <v>27.17</v>
      </c>
      <c r="O80" s="16">
        <f t="shared" si="13"/>
        <v>34.26</v>
      </c>
      <c r="P80" s="16">
        <f t="shared" si="14"/>
        <v>27.17</v>
      </c>
      <c r="Q80" s="16">
        <f t="shared" si="15"/>
        <v>34.26</v>
      </c>
      <c r="R80" s="16">
        <f t="shared" si="16"/>
        <v>27.170342600000001</v>
      </c>
    </row>
    <row r="81" spans="1:18">
      <c r="A81" s="4">
        <f t="shared" si="9"/>
        <v>74</v>
      </c>
      <c r="B81" s="4">
        <f t="shared" si="10"/>
        <v>74.002644099999998</v>
      </c>
      <c r="C81" s="17">
        <f t="shared" si="11"/>
        <v>74</v>
      </c>
      <c r="D81" s="17">
        <v>81</v>
      </c>
      <c r="E81" s="17">
        <v>1</v>
      </c>
      <c r="F81" s="17">
        <v>26441</v>
      </c>
      <c r="G81" s="4" t="s">
        <v>142</v>
      </c>
      <c r="H81" s="6" t="s">
        <v>65</v>
      </c>
      <c r="I81" s="4" t="e">
        <f>VLOOKUP(D81,[1]data!$E:$I,4,FALSE)</f>
        <v>#N/A</v>
      </c>
      <c r="J81" s="5">
        <v>99.99</v>
      </c>
      <c r="K81" s="5">
        <v>28.81</v>
      </c>
      <c r="L81" s="18">
        <f t="shared" si="12"/>
        <v>28.81</v>
      </c>
      <c r="M81" s="16"/>
      <c r="N81" s="16">
        <f t="shared" si="13"/>
        <v>99.99</v>
      </c>
      <c r="O81" s="16">
        <f t="shared" si="13"/>
        <v>28.81</v>
      </c>
      <c r="P81" s="16">
        <f t="shared" si="14"/>
        <v>28.81</v>
      </c>
      <c r="Q81" s="16">
        <f t="shared" si="15"/>
        <v>99.99</v>
      </c>
      <c r="R81" s="16">
        <f t="shared" si="16"/>
        <v>28.810999899999999</v>
      </c>
    </row>
    <row r="82" spans="1:18">
      <c r="A82" s="4">
        <f t="shared" si="9"/>
        <v>75</v>
      </c>
      <c r="B82" s="4">
        <f t="shared" si="10"/>
        <v>75.002030099999999</v>
      </c>
      <c r="C82" s="17">
        <f t="shared" si="11"/>
        <v>75</v>
      </c>
      <c r="D82" s="17">
        <v>82</v>
      </c>
      <c r="E82" s="17">
        <v>5.9523809523809597</v>
      </c>
      <c r="F82" s="17">
        <v>20301</v>
      </c>
      <c r="G82" s="4" t="s">
        <v>143</v>
      </c>
      <c r="H82" s="4" t="s">
        <v>65</v>
      </c>
      <c r="I82" s="4" t="e">
        <f>VLOOKUP(D82,[1]data!$E:$I,4,FALSE)</f>
        <v>#N/A</v>
      </c>
      <c r="J82" s="5">
        <v>29.13</v>
      </c>
      <c r="K82" s="5">
        <v>99.99</v>
      </c>
      <c r="L82" s="18">
        <f t="shared" si="12"/>
        <v>29.13</v>
      </c>
      <c r="M82" s="16"/>
      <c r="N82" s="16">
        <f t="shared" si="13"/>
        <v>29.13</v>
      </c>
      <c r="O82" s="16">
        <f t="shared" si="13"/>
        <v>99.99</v>
      </c>
      <c r="P82" s="16">
        <f t="shared" si="14"/>
        <v>29.13</v>
      </c>
      <c r="Q82" s="16">
        <f t="shared" si="15"/>
        <v>99.99</v>
      </c>
      <c r="R82" s="16">
        <f t="shared" si="16"/>
        <v>29.130999899999999</v>
      </c>
    </row>
    <row r="83" spans="1:18">
      <c r="A83" s="4">
        <f t="shared" si="9"/>
        <v>76</v>
      </c>
      <c r="B83" s="4">
        <f t="shared" si="10"/>
        <v>76.0030991</v>
      </c>
      <c r="C83" s="17">
        <f t="shared" si="11"/>
        <v>76</v>
      </c>
      <c r="D83" s="17">
        <v>73</v>
      </c>
      <c r="E83" s="17">
        <v>1</v>
      </c>
      <c r="F83" s="17">
        <v>30991</v>
      </c>
      <c r="G83" s="4" t="s">
        <v>144</v>
      </c>
      <c r="H83" s="4" t="s">
        <v>59</v>
      </c>
      <c r="I83" s="4">
        <f>VLOOKUP(D83,[1]data!$E:$I,4,FALSE)</f>
        <v>0</v>
      </c>
      <c r="J83" s="5">
        <v>31.43</v>
      </c>
      <c r="K83" s="5">
        <v>99.99</v>
      </c>
      <c r="L83" s="18">
        <f t="shared" si="12"/>
        <v>31.43</v>
      </c>
      <c r="M83" s="16"/>
      <c r="N83" s="16">
        <f t="shared" si="13"/>
        <v>31.43</v>
      </c>
      <c r="O83" s="16">
        <f t="shared" si="13"/>
        <v>99.99</v>
      </c>
      <c r="P83" s="16">
        <f t="shared" si="14"/>
        <v>31.43</v>
      </c>
      <c r="Q83" s="16">
        <f t="shared" si="15"/>
        <v>99.99</v>
      </c>
      <c r="R83" s="16">
        <f t="shared" si="16"/>
        <v>31.4309999</v>
      </c>
    </row>
    <row r="84" spans="1:18" hidden="1">
      <c r="A84" s="4">
        <f t="shared" si="9"/>
        <v>77</v>
      </c>
      <c r="B84" s="4">
        <f t="shared" si="10"/>
        <v>88.000008600000001</v>
      </c>
      <c r="C84" s="17">
        <f t="shared" si="11"/>
        <v>88</v>
      </c>
      <c r="D84" s="17">
        <v>86</v>
      </c>
      <c r="E84" s="17">
        <v>6.6666666666666696</v>
      </c>
      <c r="F84" s="17">
        <f t="shared" ref="F84:F140" si="17">D84</f>
        <v>86</v>
      </c>
      <c r="G84" s="4"/>
      <c r="H84" s="4"/>
      <c r="I84" s="4" t="e">
        <f>VLOOKUP(D84,[1]data!$E:$I,4,FALSE)</f>
        <v>#N/A</v>
      </c>
      <c r="J84" s="5"/>
      <c r="K84" s="5"/>
      <c r="L84" s="18" t="str">
        <f t="shared" si="12"/>
        <v>dnf</v>
      </c>
      <c r="M84" s="16"/>
      <c r="N84" s="16">
        <f t="shared" si="13"/>
        <v>99.99</v>
      </c>
      <c r="O84" s="16">
        <f t="shared" si="13"/>
        <v>99.99</v>
      </c>
      <c r="P84" s="16">
        <f t="shared" si="14"/>
        <v>99.99</v>
      </c>
      <c r="Q84" s="16">
        <f t="shared" si="15"/>
        <v>99.99</v>
      </c>
      <c r="R84" s="16">
        <f t="shared" si="16"/>
        <v>99.990999899999991</v>
      </c>
    </row>
    <row r="85" spans="1:18" hidden="1">
      <c r="A85" s="4">
        <f t="shared" si="9"/>
        <v>78</v>
      </c>
      <c r="B85" s="4">
        <f t="shared" si="10"/>
        <v>88.000008699999995</v>
      </c>
      <c r="C85" s="17">
        <f t="shared" si="11"/>
        <v>88</v>
      </c>
      <c r="D85" s="17">
        <v>87</v>
      </c>
      <c r="E85" s="17">
        <v>6.9047619047619104</v>
      </c>
      <c r="F85" s="17">
        <f t="shared" si="17"/>
        <v>87</v>
      </c>
      <c r="G85" s="4"/>
      <c r="H85" s="4"/>
      <c r="I85" s="4" t="e">
        <f>VLOOKUP(D85,[1]data!$E:$I,4,FALSE)</f>
        <v>#N/A</v>
      </c>
      <c r="J85" s="5"/>
      <c r="K85" s="5"/>
      <c r="L85" s="18" t="str">
        <f t="shared" si="12"/>
        <v>dnf</v>
      </c>
      <c r="M85" s="16"/>
      <c r="N85" s="16">
        <f t="shared" si="13"/>
        <v>99.99</v>
      </c>
      <c r="O85" s="16">
        <f t="shared" si="13"/>
        <v>99.99</v>
      </c>
      <c r="P85" s="16">
        <f t="shared" si="14"/>
        <v>99.99</v>
      </c>
      <c r="Q85" s="16">
        <f t="shared" si="15"/>
        <v>99.99</v>
      </c>
      <c r="R85" s="16">
        <f t="shared" si="16"/>
        <v>99.990999899999991</v>
      </c>
    </row>
    <row r="86" spans="1:18" hidden="1">
      <c r="A86" s="4">
        <f t="shared" si="9"/>
        <v>79</v>
      </c>
      <c r="B86" s="4">
        <f t="shared" si="10"/>
        <v>88.000008800000003</v>
      </c>
      <c r="C86" s="17">
        <f t="shared" si="11"/>
        <v>88</v>
      </c>
      <c r="D86" s="17">
        <v>88</v>
      </c>
      <c r="E86" s="17">
        <v>7.1428571428571503</v>
      </c>
      <c r="F86" s="17">
        <f t="shared" si="17"/>
        <v>88</v>
      </c>
      <c r="G86" s="4"/>
      <c r="H86" s="4"/>
      <c r="I86" s="4" t="e">
        <f>VLOOKUP(D86,[1]data!$E:$I,4,FALSE)</f>
        <v>#N/A</v>
      </c>
      <c r="J86" s="5"/>
      <c r="K86" s="5"/>
      <c r="L86" s="18" t="str">
        <f t="shared" si="12"/>
        <v>dnf</v>
      </c>
      <c r="M86" s="16"/>
      <c r="N86" s="16">
        <f t="shared" si="13"/>
        <v>99.99</v>
      </c>
      <c r="O86" s="16">
        <f t="shared" si="13"/>
        <v>99.99</v>
      </c>
      <c r="P86" s="16">
        <f t="shared" si="14"/>
        <v>99.99</v>
      </c>
      <c r="Q86" s="16">
        <f t="shared" si="15"/>
        <v>99.99</v>
      </c>
      <c r="R86" s="16">
        <f t="shared" si="16"/>
        <v>99.990999899999991</v>
      </c>
    </row>
    <row r="87" spans="1:18" hidden="1">
      <c r="A87" s="4">
        <f t="shared" si="9"/>
        <v>80</v>
      </c>
      <c r="B87" s="4">
        <f t="shared" si="10"/>
        <v>88.000008899999997</v>
      </c>
      <c r="C87" s="17">
        <f t="shared" si="11"/>
        <v>88</v>
      </c>
      <c r="D87" s="17">
        <v>89</v>
      </c>
      <c r="E87" s="17">
        <v>7.3809523809523796</v>
      </c>
      <c r="F87" s="17">
        <f t="shared" si="17"/>
        <v>89</v>
      </c>
      <c r="G87" s="4"/>
      <c r="H87" s="4"/>
      <c r="I87" s="4" t="e">
        <f>VLOOKUP(D87,[1]data!$E:$I,4,FALSE)</f>
        <v>#N/A</v>
      </c>
      <c r="J87" s="5"/>
      <c r="K87" s="5"/>
      <c r="L87" s="18" t="str">
        <f t="shared" si="12"/>
        <v>dnf</v>
      </c>
      <c r="M87" s="16"/>
      <c r="N87" s="16">
        <f t="shared" si="13"/>
        <v>99.99</v>
      </c>
      <c r="O87" s="16">
        <f t="shared" si="13"/>
        <v>99.99</v>
      </c>
      <c r="P87" s="16">
        <f t="shared" si="14"/>
        <v>99.99</v>
      </c>
      <c r="Q87" s="16">
        <f t="shared" si="15"/>
        <v>99.99</v>
      </c>
      <c r="R87" s="16">
        <f t="shared" si="16"/>
        <v>99.990999899999991</v>
      </c>
    </row>
    <row r="88" spans="1:18" hidden="1">
      <c r="A88" s="4">
        <f t="shared" si="9"/>
        <v>81</v>
      </c>
      <c r="B88" s="4">
        <f t="shared" si="10"/>
        <v>88.000009000000006</v>
      </c>
      <c r="C88" s="17">
        <f t="shared" si="11"/>
        <v>88</v>
      </c>
      <c r="D88" s="17">
        <v>90</v>
      </c>
      <c r="E88" s="17">
        <v>7.6190476190476204</v>
      </c>
      <c r="F88" s="17">
        <f t="shared" si="17"/>
        <v>90</v>
      </c>
      <c r="G88" s="4"/>
      <c r="H88" s="4"/>
      <c r="I88" s="4" t="e">
        <f>VLOOKUP(D88,[1]data!$E:$I,4,FALSE)</f>
        <v>#N/A</v>
      </c>
      <c r="J88" s="5"/>
      <c r="K88" s="5"/>
      <c r="L88" s="18" t="str">
        <f t="shared" si="12"/>
        <v>dnf</v>
      </c>
      <c r="M88" s="16"/>
      <c r="N88" s="16">
        <f t="shared" ref="N88:O149" si="18">IF(OR(J88="dnf",J88="dns",J88="dq",J88=0),99.99,J88)</f>
        <v>99.99</v>
      </c>
      <c r="O88" s="16">
        <f t="shared" si="18"/>
        <v>99.99</v>
      </c>
      <c r="P88" s="16">
        <f t="shared" si="14"/>
        <v>99.99</v>
      </c>
      <c r="Q88" s="16">
        <f t="shared" si="15"/>
        <v>99.99</v>
      </c>
      <c r="R88" s="16">
        <f t="shared" si="16"/>
        <v>99.990999899999991</v>
      </c>
    </row>
    <row r="89" spans="1:18" hidden="1">
      <c r="A89" s="4">
        <f t="shared" si="9"/>
        <v>82</v>
      </c>
      <c r="B89" s="4">
        <f t="shared" si="10"/>
        <v>88.0000091</v>
      </c>
      <c r="C89" s="17">
        <f t="shared" si="11"/>
        <v>88</v>
      </c>
      <c r="D89" s="17">
        <v>91</v>
      </c>
      <c r="E89" s="17">
        <v>7.8571428571428603</v>
      </c>
      <c r="F89" s="17">
        <f t="shared" si="17"/>
        <v>91</v>
      </c>
      <c r="G89" s="4"/>
      <c r="H89" s="4"/>
      <c r="I89" s="4" t="e">
        <f>VLOOKUP(D89,[1]data!$E:$I,4,FALSE)</f>
        <v>#N/A</v>
      </c>
      <c r="J89" s="5"/>
      <c r="K89" s="5"/>
      <c r="L89" s="18" t="str">
        <f t="shared" si="12"/>
        <v>dnf</v>
      </c>
      <c r="M89" s="16"/>
      <c r="N89" s="16">
        <f t="shared" si="18"/>
        <v>99.99</v>
      </c>
      <c r="O89" s="16">
        <f t="shared" si="18"/>
        <v>99.99</v>
      </c>
      <c r="P89" s="16">
        <f t="shared" si="14"/>
        <v>99.99</v>
      </c>
      <c r="Q89" s="16">
        <f t="shared" si="15"/>
        <v>99.99</v>
      </c>
      <c r="R89" s="16">
        <f t="shared" si="16"/>
        <v>99.990999899999991</v>
      </c>
    </row>
    <row r="90" spans="1:18" hidden="1">
      <c r="A90" s="4">
        <f t="shared" si="9"/>
        <v>83</v>
      </c>
      <c r="B90" s="4">
        <f t="shared" si="10"/>
        <v>88.000009199999994</v>
      </c>
      <c r="C90" s="17">
        <f t="shared" si="11"/>
        <v>88</v>
      </c>
      <c r="D90" s="17">
        <v>92</v>
      </c>
      <c r="E90" s="17">
        <v>8.0952380952381002</v>
      </c>
      <c r="F90" s="17">
        <f t="shared" si="17"/>
        <v>92</v>
      </c>
      <c r="G90" s="4"/>
      <c r="H90" s="4"/>
      <c r="I90" s="4" t="e">
        <f>VLOOKUP(D90,[1]data!$E:$I,4,FALSE)</f>
        <v>#N/A</v>
      </c>
      <c r="J90" s="5"/>
      <c r="K90" s="5"/>
      <c r="L90" s="18" t="str">
        <f t="shared" si="12"/>
        <v>dnf</v>
      </c>
      <c r="M90" s="16"/>
      <c r="N90" s="16">
        <f t="shared" si="18"/>
        <v>99.99</v>
      </c>
      <c r="O90" s="16">
        <f t="shared" si="18"/>
        <v>99.99</v>
      </c>
      <c r="P90" s="16">
        <f t="shared" si="14"/>
        <v>99.99</v>
      </c>
      <c r="Q90" s="16">
        <f t="shared" si="15"/>
        <v>99.99</v>
      </c>
      <c r="R90" s="16">
        <f t="shared" si="16"/>
        <v>99.990999899999991</v>
      </c>
    </row>
    <row r="91" spans="1:18" hidden="1">
      <c r="A91" s="4">
        <f t="shared" si="9"/>
        <v>84</v>
      </c>
      <c r="B91" s="4">
        <f t="shared" si="10"/>
        <v>88.000009300000002</v>
      </c>
      <c r="C91" s="17">
        <f t="shared" si="11"/>
        <v>88</v>
      </c>
      <c r="D91" s="17">
        <v>93</v>
      </c>
      <c r="E91" s="17">
        <v>8.3333333333333393</v>
      </c>
      <c r="F91" s="17">
        <f t="shared" si="17"/>
        <v>93</v>
      </c>
      <c r="G91" s="4"/>
      <c r="H91" s="4"/>
      <c r="I91" s="4" t="e">
        <f>VLOOKUP(D91,[1]data!$E:$I,4,FALSE)</f>
        <v>#N/A</v>
      </c>
      <c r="J91" s="5"/>
      <c r="K91" s="5"/>
      <c r="L91" s="18" t="str">
        <f t="shared" si="12"/>
        <v>dnf</v>
      </c>
      <c r="M91" s="16"/>
      <c r="N91" s="16">
        <f t="shared" si="18"/>
        <v>99.99</v>
      </c>
      <c r="O91" s="16">
        <f t="shared" si="18"/>
        <v>99.99</v>
      </c>
      <c r="P91" s="16">
        <f t="shared" si="14"/>
        <v>99.99</v>
      </c>
      <c r="Q91" s="16">
        <f t="shared" si="15"/>
        <v>99.99</v>
      </c>
      <c r="R91" s="16">
        <f t="shared" si="16"/>
        <v>99.990999899999991</v>
      </c>
    </row>
    <row r="92" spans="1:18" hidden="1">
      <c r="A92" s="4">
        <f t="shared" si="9"/>
        <v>85</v>
      </c>
      <c r="B92" s="4">
        <f t="shared" si="10"/>
        <v>88.000009399999996</v>
      </c>
      <c r="C92" s="17">
        <f t="shared" si="11"/>
        <v>88</v>
      </c>
      <c r="D92" s="17">
        <v>94</v>
      </c>
      <c r="E92" s="17">
        <v>8.5714285714285801</v>
      </c>
      <c r="F92" s="17">
        <f t="shared" si="17"/>
        <v>94</v>
      </c>
      <c r="G92" s="4"/>
      <c r="H92" s="4"/>
      <c r="I92" s="4" t="e">
        <f>VLOOKUP(D92,[1]data!$E:$I,4,FALSE)</f>
        <v>#N/A</v>
      </c>
      <c r="J92" s="5"/>
      <c r="K92" s="5"/>
      <c r="L92" s="18" t="str">
        <f t="shared" si="12"/>
        <v>dnf</v>
      </c>
      <c r="M92" s="16"/>
      <c r="N92" s="16">
        <f t="shared" si="18"/>
        <v>99.99</v>
      </c>
      <c r="O92" s="16">
        <f t="shared" si="18"/>
        <v>99.99</v>
      </c>
      <c r="P92" s="16">
        <f t="shared" si="14"/>
        <v>99.99</v>
      </c>
      <c r="Q92" s="16">
        <f t="shared" si="15"/>
        <v>99.99</v>
      </c>
      <c r="R92" s="16">
        <f t="shared" si="16"/>
        <v>99.990999899999991</v>
      </c>
    </row>
    <row r="93" spans="1:18" hidden="1">
      <c r="A93" s="4">
        <f t="shared" si="9"/>
        <v>86</v>
      </c>
      <c r="B93" s="4">
        <f t="shared" si="10"/>
        <v>88.000009500000004</v>
      </c>
      <c r="C93" s="17">
        <f t="shared" si="11"/>
        <v>88</v>
      </c>
      <c r="D93" s="17">
        <v>95</v>
      </c>
      <c r="E93" s="17">
        <v>8.8095238095238102</v>
      </c>
      <c r="F93" s="17">
        <f t="shared" si="17"/>
        <v>95</v>
      </c>
      <c r="G93" s="4"/>
      <c r="H93" s="4"/>
      <c r="I93" s="4" t="e">
        <f>VLOOKUP(D93,[1]data!$E:$I,4,FALSE)</f>
        <v>#N/A</v>
      </c>
      <c r="J93" s="5"/>
      <c r="K93" s="5"/>
      <c r="L93" s="18" t="str">
        <f t="shared" si="12"/>
        <v>dnf</v>
      </c>
      <c r="M93" s="16"/>
      <c r="N93" s="16">
        <f t="shared" si="18"/>
        <v>99.99</v>
      </c>
      <c r="O93" s="16">
        <f t="shared" si="18"/>
        <v>99.99</v>
      </c>
      <c r="P93" s="16">
        <f t="shared" si="14"/>
        <v>99.99</v>
      </c>
      <c r="Q93" s="16">
        <f t="shared" si="15"/>
        <v>99.99</v>
      </c>
      <c r="R93" s="16">
        <f t="shared" si="16"/>
        <v>99.990999899999991</v>
      </c>
    </row>
    <row r="94" spans="1:18" hidden="1">
      <c r="A94" s="4">
        <f t="shared" si="9"/>
        <v>87</v>
      </c>
      <c r="B94" s="4">
        <f t="shared" si="10"/>
        <v>88.000009599999998</v>
      </c>
      <c r="C94" s="17">
        <f t="shared" si="11"/>
        <v>88</v>
      </c>
      <c r="D94" s="17">
        <v>96</v>
      </c>
      <c r="E94" s="17">
        <v>9.0476190476190492</v>
      </c>
      <c r="F94" s="17">
        <f t="shared" si="17"/>
        <v>96</v>
      </c>
      <c r="G94" s="4"/>
      <c r="H94" s="4"/>
      <c r="I94" s="4" t="e">
        <f>VLOOKUP(D94,[1]data!$E:$I,4,FALSE)</f>
        <v>#N/A</v>
      </c>
      <c r="J94" s="5"/>
      <c r="K94" s="5"/>
      <c r="L94" s="18" t="str">
        <f t="shared" si="12"/>
        <v>dnf</v>
      </c>
      <c r="M94" s="16"/>
      <c r="N94" s="16">
        <f t="shared" si="18"/>
        <v>99.99</v>
      </c>
      <c r="O94" s="16">
        <f t="shared" si="18"/>
        <v>99.99</v>
      </c>
      <c r="P94" s="16">
        <f t="shared" si="14"/>
        <v>99.99</v>
      </c>
      <c r="Q94" s="16">
        <f t="shared" si="15"/>
        <v>99.99</v>
      </c>
      <c r="R94" s="16">
        <f t="shared" si="16"/>
        <v>99.990999899999991</v>
      </c>
    </row>
    <row r="95" spans="1:18" hidden="1">
      <c r="A95" s="4">
        <f t="shared" si="9"/>
        <v>88</v>
      </c>
      <c r="B95" s="4">
        <f t="shared" si="10"/>
        <v>88.000009700000007</v>
      </c>
      <c r="C95" s="17">
        <f t="shared" si="11"/>
        <v>88</v>
      </c>
      <c r="D95" s="17">
        <v>97</v>
      </c>
      <c r="E95" s="17">
        <v>9.28571428571429</v>
      </c>
      <c r="F95" s="17">
        <f t="shared" si="17"/>
        <v>97</v>
      </c>
      <c r="G95" s="4"/>
      <c r="H95" s="4"/>
      <c r="I95" s="4" t="e">
        <f>VLOOKUP(D95,[1]data!$E:$I,4,FALSE)</f>
        <v>#N/A</v>
      </c>
      <c r="J95" s="5"/>
      <c r="K95" s="5"/>
      <c r="L95" s="18" t="str">
        <f t="shared" si="12"/>
        <v>dnf</v>
      </c>
      <c r="M95" s="16"/>
      <c r="N95" s="16">
        <f t="shared" si="18"/>
        <v>99.99</v>
      </c>
      <c r="O95" s="16">
        <f t="shared" si="18"/>
        <v>99.99</v>
      </c>
      <c r="P95" s="16">
        <f t="shared" si="14"/>
        <v>99.99</v>
      </c>
      <c r="Q95" s="16">
        <f t="shared" si="15"/>
        <v>99.99</v>
      </c>
      <c r="R95" s="16">
        <f t="shared" si="16"/>
        <v>99.990999899999991</v>
      </c>
    </row>
    <row r="96" spans="1:18" hidden="1">
      <c r="A96" s="4">
        <f t="shared" si="9"/>
        <v>89</v>
      </c>
      <c r="B96" s="4">
        <f t="shared" si="10"/>
        <v>88.000009800000001</v>
      </c>
      <c r="C96" s="17">
        <f t="shared" si="11"/>
        <v>88</v>
      </c>
      <c r="D96" s="17">
        <v>98</v>
      </c>
      <c r="E96" s="17">
        <v>9.5238095238095308</v>
      </c>
      <c r="F96" s="17">
        <f t="shared" si="17"/>
        <v>98</v>
      </c>
      <c r="G96" s="4"/>
      <c r="H96" s="4"/>
      <c r="I96" s="4" t="e">
        <f>VLOOKUP(D96,[1]data!$E:$I,4,FALSE)</f>
        <v>#N/A</v>
      </c>
      <c r="J96" s="5"/>
      <c r="K96" s="5"/>
      <c r="L96" s="18" t="str">
        <f t="shared" si="12"/>
        <v>dnf</v>
      </c>
      <c r="M96" s="16"/>
      <c r="N96" s="16">
        <f t="shared" si="18"/>
        <v>99.99</v>
      </c>
      <c r="O96" s="16">
        <f t="shared" si="18"/>
        <v>99.99</v>
      </c>
      <c r="P96" s="16">
        <f t="shared" si="14"/>
        <v>99.99</v>
      </c>
      <c r="Q96" s="16">
        <f t="shared" si="15"/>
        <v>99.99</v>
      </c>
      <c r="R96" s="16">
        <f t="shared" si="16"/>
        <v>99.990999899999991</v>
      </c>
    </row>
    <row r="97" spans="1:18" hidden="1">
      <c r="A97" s="4">
        <f t="shared" si="9"/>
        <v>90</v>
      </c>
      <c r="B97" s="4">
        <f t="shared" si="10"/>
        <v>88.000009899999995</v>
      </c>
      <c r="C97" s="17">
        <f t="shared" si="11"/>
        <v>88</v>
      </c>
      <c r="D97" s="17">
        <v>99</v>
      </c>
      <c r="E97" s="17">
        <v>9.7619047619047592</v>
      </c>
      <c r="F97" s="17">
        <f t="shared" si="17"/>
        <v>99</v>
      </c>
      <c r="G97" s="4"/>
      <c r="H97" s="4"/>
      <c r="I97" s="4" t="e">
        <f>VLOOKUP(D97,[1]data!$E:$I,4,FALSE)</f>
        <v>#N/A</v>
      </c>
      <c r="J97" s="5"/>
      <c r="K97" s="5"/>
      <c r="L97" s="18" t="str">
        <f t="shared" si="12"/>
        <v>dnf</v>
      </c>
      <c r="M97" s="16"/>
      <c r="N97" s="16">
        <f t="shared" si="18"/>
        <v>99.99</v>
      </c>
      <c r="O97" s="16">
        <f t="shared" si="18"/>
        <v>99.99</v>
      </c>
      <c r="P97" s="16">
        <f t="shared" si="14"/>
        <v>99.99</v>
      </c>
      <c r="Q97" s="16">
        <f t="shared" si="15"/>
        <v>99.99</v>
      </c>
      <c r="R97" s="16">
        <f t="shared" si="16"/>
        <v>99.990999899999991</v>
      </c>
    </row>
    <row r="98" spans="1:18" hidden="1">
      <c r="A98" s="4">
        <f t="shared" si="9"/>
        <v>91</v>
      </c>
      <c r="B98" s="4">
        <f t="shared" si="10"/>
        <v>88.000010000000003</v>
      </c>
      <c r="C98" s="17">
        <f t="shared" si="11"/>
        <v>88</v>
      </c>
      <c r="D98" s="17">
        <v>100</v>
      </c>
      <c r="E98" s="17">
        <v>10</v>
      </c>
      <c r="F98" s="17">
        <f t="shared" si="17"/>
        <v>100</v>
      </c>
      <c r="G98" s="4"/>
      <c r="H98" s="4"/>
      <c r="I98" s="4" t="e">
        <f>VLOOKUP(D98,[1]data!$E:$I,4,FALSE)</f>
        <v>#N/A</v>
      </c>
      <c r="J98" s="5"/>
      <c r="K98" s="5"/>
      <c r="L98" s="18" t="str">
        <f t="shared" si="12"/>
        <v>dnf</v>
      </c>
      <c r="M98" s="16"/>
      <c r="N98" s="16">
        <f t="shared" si="18"/>
        <v>99.99</v>
      </c>
      <c r="O98" s="16">
        <f t="shared" si="18"/>
        <v>99.99</v>
      </c>
      <c r="P98" s="16">
        <f t="shared" si="14"/>
        <v>99.99</v>
      </c>
      <c r="Q98" s="16">
        <f t="shared" si="15"/>
        <v>99.99</v>
      </c>
      <c r="R98" s="16">
        <f t="shared" si="16"/>
        <v>99.990999899999991</v>
      </c>
    </row>
    <row r="99" spans="1:18" hidden="1">
      <c r="A99" s="4">
        <f t="shared" si="9"/>
        <v>92</v>
      </c>
      <c r="B99" s="4">
        <f t="shared" si="10"/>
        <v>88.000010099999997</v>
      </c>
      <c r="C99" s="17">
        <f t="shared" si="11"/>
        <v>88</v>
      </c>
      <c r="D99" s="17">
        <v>101</v>
      </c>
      <c r="E99" s="17">
        <v>10.2380952380952</v>
      </c>
      <c r="F99" s="17">
        <f t="shared" si="17"/>
        <v>101</v>
      </c>
      <c r="G99" s="4"/>
      <c r="H99" s="4"/>
      <c r="I99" s="4" t="e">
        <f>VLOOKUP(D99,[1]data!$E:$I,4,FALSE)</f>
        <v>#N/A</v>
      </c>
      <c r="J99" s="5"/>
      <c r="K99" s="5"/>
      <c r="L99" s="18" t="str">
        <f t="shared" si="12"/>
        <v>dnf</v>
      </c>
      <c r="M99" s="16"/>
      <c r="N99" s="16">
        <f t="shared" si="18"/>
        <v>99.99</v>
      </c>
      <c r="O99" s="16">
        <f t="shared" si="18"/>
        <v>99.99</v>
      </c>
      <c r="P99" s="16">
        <f t="shared" si="14"/>
        <v>99.99</v>
      </c>
      <c r="Q99" s="16">
        <f t="shared" si="15"/>
        <v>99.99</v>
      </c>
      <c r="R99" s="16">
        <f t="shared" si="16"/>
        <v>99.990999899999991</v>
      </c>
    </row>
    <row r="100" spans="1:18" hidden="1">
      <c r="A100" s="4">
        <f t="shared" si="9"/>
        <v>93</v>
      </c>
      <c r="B100" s="4">
        <f t="shared" si="10"/>
        <v>88.000010200000006</v>
      </c>
      <c r="C100" s="17">
        <f t="shared" si="11"/>
        <v>88</v>
      </c>
      <c r="D100" s="17">
        <v>102</v>
      </c>
      <c r="E100" s="17">
        <v>10.476190476190499</v>
      </c>
      <c r="F100" s="17">
        <f t="shared" si="17"/>
        <v>102</v>
      </c>
      <c r="G100" s="4"/>
      <c r="H100" s="4"/>
      <c r="I100" s="4" t="e">
        <f>VLOOKUP(D100,[1]data!$E:$I,4,FALSE)</f>
        <v>#N/A</v>
      </c>
      <c r="J100" s="5"/>
      <c r="K100" s="5"/>
      <c r="L100" s="18" t="str">
        <f t="shared" si="12"/>
        <v>dnf</v>
      </c>
      <c r="M100" s="16"/>
      <c r="N100" s="16">
        <f t="shared" si="18"/>
        <v>99.99</v>
      </c>
      <c r="O100" s="16">
        <f t="shared" si="18"/>
        <v>99.99</v>
      </c>
      <c r="P100" s="16">
        <f t="shared" si="14"/>
        <v>99.99</v>
      </c>
      <c r="Q100" s="16">
        <f t="shared" si="15"/>
        <v>99.99</v>
      </c>
      <c r="R100" s="16">
        <f t="shared" si="16"/>
        <v>99.990999899999991</v>
      </c>
    </row>
    <row r="101" spans="1:18" hidden="1">
      <c r="A101" s="4">
        <f t="shared" si="9"/>
        <v>94</v>
      </c>
      <c r="B101" s="4">
        <f t="shared" si="10"/>
        <v>88.0000103</v>
      </c>
      <c r="C101" s="17">
        <f t="shared" si="11"/>
        <v>88</v>
      </c>
      <c r="D101" s="17">
        <v>103</v>
      </c>
      <c r="E101" s="17">
        <v>10.714285714285699</v>
      </c>
      <c r="F101" s="17">
        <f t="shared" si="17"/>
        <v>103</v>
      </c>
      <c r="G101" s="4"/>
      <c r="H101" s="4"/>
      <c r="I101" s="4" t="e">
        <f>VLOOKUP(D101,[1]data!$E:$I,4,FALSE)</f>
        <v>#N/A</v>
      </c>
      <c r="J101" s="5"/>
      <c r="K101" s="5"/>
      <c r="L101" s="18" t="str">
        <f t="shared" si="12"/>
        <v>dnf</v>
      </c>
      <c r="M101" s="16"/>
      <c r="N101" s="16">
        <f t="shared" si="18"/>
        <v>99.99</v>
      </c>
      <c r="O101" s="16">
        <f t="shared" si="18"/>
        <v>99.99</v>
      </c>
      <c r="P101" s="16">
        <f t="shared" si="14"/>
        <v>99.99</v>
      </c>
      <c r="Q101" s="16">
        <f t="shared" si="15"/>
        <v>99.99</v>
      </c>
      <c r="R101" s="16">
        <f t="shared" si="16"/>
        <v>99.990999899999991</v>
      </c>
    </row>
    <row r="102" spans="1:18" hidden="1">
      <c r="A102" s="4">
        <f t="shared" si="9"/>
        <v>95</v>
      </c>
      <c r="B102" s="4">
        <f t="shared" si="10"/>
        <v>88.000010399999994</v>
      </c>
      <c r="C102" s="17">
        <f t="shared" si="11"/>
        <v>88</v>
      </c>
      <c r="D102" s="17">
        <v>104</v>
      </c>
      <c r="E102" s="17">
        <v>10.952380952381001</v>
      </c>
      <c r="F102" s="17">
        <f t="shared" si="17"/>
        <v>104</v>
      </c>
      <c r="G102" s="4"/>
      <c r="H102" s="4"/>
      <c r="I102" s="4" t="e">
        <f>VLOOKUP(D102,[1]data!$E:$I,4,FALSE)</f>
        <v>#N/A</v>
      </c>
      <c r="J102" s="5"/>
      <c r="K102" s="5"/>
      <c r="L102" s="18" t="str">
        <f t="shared" si="12"/>
        <v>dnf</v>
      </c>
      <c r="M102" s="16"/>
      <c r="N102" s="16">
        <f t="shared" si="18"/>
        <v>99.99</v>
      </c>
      <c r="O102" s="16">
        <f t="shared" si="18"/>
        <v>99.99</v>
      </c>
      <c r="P102" s="16">
        <f t="shared" si="14"/>
        <v>99.99</v>
      </c>
      <c r="Q102" s="16">
        <f t="shared" si="15"/>
        <v>99.99</v>
      </c>
      <c r="R102" s="16">
        <f t="shared" si="16"/>
        <v>99.990999899999991</v>
      </c>
    </row>
    <row r="103" spans="1:18" hidden="1">
      <c r="A103" s="4">
        <f t="shared" si="9"/>
        <v>96</v>
      </c>
      <c r="B103" s="4">
        <f t="shared" si="10"/>
        <v>88.000010500000002</v>
      </c>
      <c r="C103" s="17">
        <f t="shared" si="11"/>
        <v>88</v>
      </c>
      <c r="D103" s="17">
        <v>105</v>
      </c>
      <c r="E103" s="17">
        <v>11.1904761904762</v>
      </c>
      <c r="F103" s="17">
        <f t="shared" si="17"/>
        <v>105</v>
      </c>
      <c r="G103" s="4"/>
      <c r="H103" s="4"/>
      <c r="I103" s="4" t="e">
        <f>VLOOKUP(D103,[1]data!$E:$I,4,FALSE)</f>
        <v>#N/A</v>
      </c>
      <c r="J103" s="5"/>
      <c r="K103" s="5"/>
      <c r="L103" s="18" t="str">
        <f t="shared" si="12"/>
        <v>dnf</v>
      </c>
      <c r="M103" s="16"/>
      <c r="N103" s="16">
        <f t="shared" si="18"/>
        <v>99.99</v>
      </c>
      <c r="O103" s="16">
        <f t="shared" si="18"/>
        <v>99.99</v>
      </c>
      <c r="P103" s="16">
        <f t="shared" si="14"/>
        <v>99.99</v>
      </c>
      <c r="Q103" s="16">
        <f t="shared" si="15"/>
        <v>99.99</v>
      </c>
      <c r="R103" s="16">
        <f t="shared" si="16"/>
        <v>99.990999899999991</v>
      </c>
    </row>
    <row r="104" spans="1:18" hidden="1">
      <c r="A104" s="4">
        <f t="shared" si="9"/>
        <v>97</v>
      </c>
      <c r="B104" s="4">
        <f t="shared" si="10"/>
        <v>88.000010599999996</v>
      </c>
      <c r="C104" s="17">
        <f t="shared" si="11"/>
        <v>88</v>
      </c>
      <c r="D104" s="17">
        <v>106</v>
      </c>
      <c r="E104" s="17">
        <v>11.4285714285714</v>
      </c>
      <c r="F104" s="17">
        <f t="shared" si="17"/>
        <v>106</v>
      </c>
      <c r="G104" s="4"/>
      <c r="H104" s="4"/>
      <c r="I104" s="4" t="e">
        <f>VLOOKUP(D104,[1]data!$E:$I,4,FALSE)</f>
        <v>#N/A</v>
      </c>
      <c r="J104" s="5"/>
      <c r="K104" s="5"/>
      <c r="L104" s="18" t="str">
        <f t="shared" si="12"/>
        <v>dnf</v>
      </c>
      <c r="M104" s="16"/>
      <c r="N104" s="16">
        <f t="shared" si="18"/>
        <v>99.99</v>
      </c>
      <c r="O104" s="16">
        <f t="shared" si="18"/>
        <v>99.99</v>
      </c>
      <c r="P104" s="16">
        <f t="shared" si="14"/>
        <v>99.99</v>
      </c>
      <c r="Q104" s="16">
        <f t="shared" si="15"/>
        <v>99.99</v>
      </c>
      <c r="R104" s="16">
        <f t="shared" si="16"/>
        <v>99.990999899999991</v>
      </c>
    </row>
    <row r="105" spans="1:18" hidden="1">
      <c r="A105" s="4">
        <f t="shared" si="9"/>
        <v>98</v>
      </c>
      <c r="B105" s="4">
        <f t="shared" si="10"/>
        <v>88.000010700000004</v>
      </c>
      <c r="C105" s="17">
        <f t="shared" si="11"/>
        <v>88</v>
      </c>
      <c r="D105" s="17">
        <v>107</v>
      </c>
      <c r="E105" s="17">
        <v>11.6666666666667</v>
      </c>
      <c r="F105" s="17">
        <f t="shared" si="17"/>
        <v>107</v>
      </c>
      <c r="G105" s="4"/>
      <c r="H105" s="4"/>
      <c r="I105" s="4" t="e">
        <f>VLOOKUP(D105,[1]data!$E:$I,4,FALSE)</f>
        <v>#N/A</v>
      </c>
      <c r="J105" s="5"/>
      <c r="K105" s="5"/>
      <c r="L105" s="18" t="str">
        <f t="shared" si="12"/>
        <v>dnf</v>
      </c>
      <c r="M105" s="16"/>
      <c r="N105" s="16">
        <f t="shared" si="18"/>
        <v>99.99</v>
      </c>
      <c r="O105" s="16">
        <f t="shared" si="18"/>
        <v>99.99</v>
      </c>
      <c r="P105" s="16">
        <f t="shared" si="14"/>
        <v>99.99</v>
      </c>
      <c r="Q105" s="16">
        <f t="shared" si="15"/>
        <v>99.99</v>
      </c>
      <c r="R105" s="16">
        <f t="shared" si="16"/>
        <v>99.990999899999991</v>
      </c>
    </row>
    <row r="106" spans="1:18" hidden="1">
      <c r="A106" s="4">
        <f t="shared" si="9"/>
        <v>99</v>
      </c>
      <c r="B106" s="4">
        <f t="shared" si="10"/>
        <v>88.000010799999998</v>
      </c>
      <c r="C106" s="17">
        <f t="shared" si="11"/>
        <v>88</v>
      </c>
      <c r="D106" s="17">
        <v>108</v>
      </c>
      <c r="E106" s="17">
        <v>11.9047619047619</v>
      </c>
      <c r="F106" s="17">
        <f t="shared" si="17"/>
        <v>108</v>
      </c>
      <c r="G106" s="4"/>
      <c r="H106" s="4"/>
      <c r="I106" s="4" t="e">
        <f>VLOOKUP(D106,[1]data!$E:$I,4,FALSE)</f>
        <v>#N/A</v>
      </c>
      <c r="J106" s="5"/>
      <c r="K106" s="5"/>
      <c r="L106" s="18" t="str">
        <f t="shared" si="12"/>
        <v>dnf</v>
      </c>
      <c r="M106" s="16"/>
      <c r="N106" s="16">
        <f t="shared" si="18"/>
        <v>99.99</v>
      </c>
      <c r="O106" s="16">
        <f t="shared" si="18"/>
        <v>99.99</v>
      </c>
      <c r="P106" s="16">
        <f t="shared" si="14"/>
        <v>99.99</v>
      </c>
      <c r="Q106" s="16">
        <f t="shared" si="15"/>
        <v>99.99</v>
      </c>
      <c r="R106" s="16">
        <f t="shared" si="16"/>
        <v>99.990999899999991</v>
      </c>
    </row>
    <row r="107" spans="1:18" hidden="1">
      <c r="A107" s="4">
        <f t="shared" si="9"/>
        <v>100</v>
      </c>
      <c r="B107" s="4">
        <f t="shared" si="10"/>
        <v>88.000010900000007</v>
      </c>
      <c r="C107" s="17">
        <f t="shared" si="11"/>
        <v>88</v>
      </c>
      <c r="D107" s="17">
        <v>109</v>
      </c>
      <c r="E107" s="17">
        <v>12.142857142857199</v>
      </c>
      <c r="F107" s="17">
        <f t="shared" si="17"/>
        <v>109</v>
      </c>
      <c r="G107" s="4"/>
      <c r="H107" s="4"/>
      <c r="I107" s="4" t="e">
        <f>VLOOKUP(D107,[1]data!$E:$I,4,FALSE)</f>
        <v>#N/A</v>
      </c>
      <c r="J107" s="5"/>
      <c r="K107" s="5"/>
      <c r="L107" s="18" t="str">
        <f t="shared" si="12"/>
        <v>dnf</v>
      </c>
      <c r="M107" s="16"/>
      <c r="N107" s="16">
        <f t="shared" si="18"/>
        <v>99.99</v>
      </c>
      <c r="O107" s="16">
        <f t="shared" si="18"/>
        <v>99.99</v>
      </c>
      <c r="P107" s="16">
        <f t="shared" si="14"/>
        <v>99.99</v>
      </c>
      <c r="Q107" s="16">
        <f t="shared" si="15"/>
        <v>99.99</v>
      </c>
      <c r="R107" s="16">
        <f t="shared" si="16"/>
        <v>99.990999899999991</v>
      </c>
    </row>
    <row r="108" spans="1:18" hidden="1">
      <c r="A108" s="4">
        <f t="shared" si="9"/>
        <v>101</v>
      </c>
      <c r="B108" s="4">
        <f t="shared" si="10"/>
        <v>88.000011000000001</v>
      </c>
      <c r="C108" s="17">
        <f t="shared" si="11"/>
        <v>88</v>
      </c>
      <c r="D108" s="17">
        <v>110</v>
      </c>
      <c r="E108" s="17">
        <v>12.380952380952399</v>
      </c>
      <c r="F108" s="17">
        <f t="shared" si="17"/>
        <v>110</v>
      </c>
      <c r="G108" s="4"/>
      <c r="H108" s="4"/>
      <c r="I108" s="4" t="e">
        <f>VLOOKUP(D108,[1]data!$E:$I,4,FALSE)</f>
        <v>#N/A</v>
      </c>
      <c r="J108" s="5"/>
      <c r="K108" s="5"/>
      <c r="L108" s="18" t="str">
        <f t="shared" si="12"/>
        <v>dnf</v>
      </c>
      <c r="M108" s="16"/>
      <c r="N108" s="16">
        <f t="shared" si="18"/>
        <v>99.99</v>
      </c>
      <c r="O108" s="16">
        <f t="shared" si="18"/>
        <v>99.99</v>
      </c>
      <c r="P108" s="16">
        <f t="shared" si="14"/>
        <v>99.99</v>
      </c>
      <c r="Q108" s="16">
        <f t="shared" si="15"/>
        <v>99.99</v>
      </c>
      <c r="R108" s="16">
        <f t="shared" si="16"/>
        <v>99.990999899999991</v>
      </c>
    </row>
    <row r="109" spans="1:18" hidden="1">
      <c r="A109" s="4">
        <f t="shared" si="9"/>
        <v>102</v>
      </c>
      <c r="B109" s="4">
        <f t="shared" si="10"/>
        <v>88.000011099999995</v>
      </c>
      <c r="C109" s="17">
        <f t="shared" si="11"/>
        <v>88</v>
      </c>
      <c r="D109" s="17">
        <v>111</v>
      </c>
      <c r="E109" s="17">
        <v>12.6190476190477</v>
      </c>
      <c r="F109" s="17">
        <f t="shared" si="17"/>
        <v>111</v>
      </c>
      <c r="G109" s="4"/>
      <c r="H109" s="4"/>
      <c r="I109" s="4" t="e">
        <f>VLOOKUP(D109,[1]data!$E:$I,4,FALSE)</f>
        <v>#N/A</v>
      </c>
      <c r="J109" s="5"/>
      <c r="K109" s="5"/>
      <c r="L109" s="18" t="str">
        <f t="shared" si="12"/>
        <v>dnf</v>
      </c>
      <c r="M109" s="16"/>
      <c r="N109" s="16">
        <f t="shared" si="18"/>
        <v>99.99</v>
      </c>
      <c r="O109" s="16">
        <f t="shared" si="18"/>
        <v>99.99</v>
      </c>
      <c r="P109" s="16">
        <f t="shared" si="14"/>
        <v>99.99</v>
      </c>
      <c r="Q109" s="16">
        <f t="shared" si="15"/>
        <v>99.99</v>
      </c>
      <c r="R109" s="16">
        <f t="shared" si="16"/>
        <v>99.990999899999991</v>
      </c>
    </row>
    <row r="110" spans="1:18" hidden="1">
      <c r="A110" s="4">
        <f t="shared" si="9"/>
        <v>103</v>
      </c>
      <c r="B110" s="4">
        <f t="shared" si="10"/>
        <v>88.000011200000003</v>
      </c>
      <c r="C110" s="17">
        <f t="shared" si="11"/>
        <v>88</v>
      </c>
      <c r="D110" s="17">
        <v>112</v>
      </c>
      <c r="E110" s="17">
        <v>12.8571428571429</v>
      </c>
      <c r="F110" s="17">
        <f t="shared" si="17"/>
        <v>112</v>
      </c>
      <c r="G110" s="4"/>
      <c r="H110" s="4"/>
      <c r="I110" s="4" t="e">
        <f>VLOOKUP(D110,[1]data!$E:$I,4,FALSE)</f>
        <v>#N/A</v>
      </c>
      <c r="J110" s="5"/>
      <c r="K110" s="5"/>
      <c r="L110" s="18" t="str">
        <f t="shared" si="12"/>
        <v>dnf</v>
      </c>
      <c r="M110" s="16"/>
      <c r="N110" s="16">
        <f t="shared" si="18"/>
        <v>99.99</v>
      </c>
      <c r="O110" s="16">
        <f t="shared" si="18"/>
        <v>99.99</v>
      </c>
      <c r="P110" s="16">
        <f t="shared" si="14"/>
        <v>99.99</v>
      </c>
      <c r="Q110" s="16">
        <f t="shared" si="15"/>
        <v>99.99</v>
      </c>
      <c r="R110" s="16">
        <f t="shared" si="16"/>
        <v>99.990999899999991</v>
      </c>
    </row>
    <row r="111" spans="1:18" hidden="1">
      <c r="A111" s="4">
        <f t="shared" si="9"/>
        <v>104</v>
      </c>
      <c r="B111" s="4">
        <f t="shared" si="10"/>
        <v>88.000011299999997</v>
      </c>
      <c r="C111" s="17">
        <f t="shared" si="11"/>
        <v>88</v>
      </c>
      <c r="D111" s="17">
        <v>113</v>
      </c>
      <c r="E111" s="17">
        <v>13.0952380952381</v>
      </c>
      <c r="F111" s="17">
        <f t="shared" si="17"/>
        <v>113</v>
      </c>
      <c r="G111" s="4"/>
      <c r="H111" s="4"/>
      <c r="I111" s="4" t="e">
        <f>VLOOKUP(D111,[1]data!$E:$I,4,FALSE)</f>
        <v>#N/A</v>
      </c>
      <c r="J111" s="5"/>
      <c r="K111" s="5"/>
      <c r="L111" s="18" t="str">
        <f t="shared" si="12"/>
        <v>dnf</v>
      </c>
      <c r="M111" s="16"/>
      <c r="N111" s="16">
        <f t="shared" si="18"/>
        <v>99.99</v>
      </c>
      <c r="O111" s="16">
        <f t="shared" si="18"/>
        <v>99.99</v>
      </c>
      <c r="P111" s="16">
        <f t="shared" si="14"/>
        <v>99.99</v>
      </c>
      <c r="Q111" s="16">
        <f t="shared" si="15"/>
        <v>99.99</v>
      </c>
      <c r="R111" s="16">
        <f t="shared" si="16"/>
        <v>99.990999899999991</v>
      </c>
    </row>
    <row r="112" spans="1:18" hidden="1">
      <c r="A112" s="4">
        <f t="shared" si="9"/>
        <v>105</v>
      </c>
      <c r="B112" s="4">
        <f t="shared" si="10"/>
        <v>88.000011400000005</v>
      </c>
      <c r="C112" s="17">
        <f t="shared" si="11"/>
        <v>88</v>
      </c>
      <c r="D112" s="17">
        <v>114</v>
      </c>
      <c r="E112" s="17">
        <v>13.3333333333334</v>
      </c>
      <c r="F112" s="17">
        <f t="shared" si="17"/>
        <v>114</v>
      </c>
      <c r="G112" s="4"/>
      <c r="H112" s="4"/>
      <c r="I112" s="4" t="e">
        <f>VLOOKUP(D112,[1]data!$E:$I,4,FALSE)</f>
        <v>#N/A</v>
      </c>
      <c r="J112" s="5"/>
      <c r="K112" s="5"/>
      <c r="L112" s="18" t="str">
        <f t="shared" si="12"/>
        <v>dnf</v>
      </c>
      <c r="M112" s="16"/>
      <c r="N112" s="16">
        <f t="shared" si="18"/>
        <v>99.99</v>
      </c>
      <c r="O112" s="16">
        <f t="shared" si="18"/>
        <v>99.99</v>
      </c>
      <c r="P112" s="16">
        <f t="shared" si="14"/>
        <v>99.99</v>
      </c>
      <c r="Q112" s="16">
        <f t="shared" si="15"/>
        <v>99.99</v>
      </c>
      <c r="R112" s="16">
        <f t="shared" si="16"/>
        <v>99.990999899999991</v>
      </c>
    </row>
    <row r="113" spans="1:18" hidden="1">
      <c r="A113" s="4">
        <f t="shared" si="9"/>
        <v>106</v>
      </c>
      <c r="B113" s="4">
        <f t="shared" si="10"/>
        <v>88.000011499999999</v>
      </c>
      <c r="C113" s="17">
        <f t="shared" si="11"/>
        <v>88</v>
      </c>
      <c r="D113" s="17">
        <v>115</v>
      </c>
      <c r="E113" s="17">
        <v>13.5714285714286</v>
      </c>
      <c r="F113" s="17">
        <f t="shared" si="17"/>
        <v>115</v>
      </c>
      <c r="G113" s="4"/>
      <c r="H113" s="4"/>
      <c r="I113" s="4" t="e">
        <f>VLOOKUP(D113,[1]data!$E:$I,4,FALSE)</f>
        <v>#N/A</v>
      </c>
      <c r="J113" s="5"/>
      <c r="K113" s="5"/>
      <c r="L113" s="18" t="str">
        <f t="shared" si="12"/>
        <v>dnf</v>
      </c>
      <c r="M113" s="16"/>
      <c r="N113" s="16">
        <f t="shared" si="18"/>
        <v>99.99</v>
      </c>
      <c r="O113" s="16">
        <f t="shared" si="18"/>
        <v>99.99</v>
      </c>
      <c r="P113" s="16">
        <f t="shared" si="14"/>
        <v>99.99</v>
      </c>
      <c r="Q113" s="16">
        <f t="shared" si="15"/>
        <v>99.99</v>
      </c>
      <c r="R113" s="16">
        <f t="shared" si="16"/>
        <v>99.990999899999991</v>
      </c>
    </row>
    <row r="114" spans="1:18" hidden="1">
      <c r="A114" s="4">
        <f t="shared" si="9"/>
        <v>107</v>
      </c>
      <c r="B114" s="4">
        <f t="shared" si="10"/>
        <v>88.000011599999993</v>
      </c>
      <c r="C114" s="17">
        <f t="shared" si="11"/>
        <v>88</v>
      </c>
      <c r="D114" s="17">
        <v>116</v>
      </c>
      <c r="E114" s="17">
        <v>13.8095238095238</v>
      </c>
      <c r="F114" s="17">
        <f t="shared" si="17"/>
        <v>116</v>
      </c>
      <c r="G114" s="4"/>
      <c r="H114" s="4"/>
      <c r="I114" s="4" t="e">
        <f>VLOOKUP(D114,[1]data!$E:$I,4,FALSE)</f>
        <v>#N/A</v>
      </c>
      <c r="J114" s="5"/>
      <c r="K114" s="5"/>
      <c r="L114" s="18" t="str">
        <f t="shared" si="12"/>
        <v>dnf</v>
      </c>
      <c r="M114" s="16"/>
      <c r="N114" s="16">
        <f t="shared" si="18"/>
        <v>99.99</v>
      </c>
      <c r="O114" s="16">
        <f t="shared" si="18"/>
        <v>99.99</v>
      </c>
      <c r="P114" s="16">
        <f t="shared" si="14"/>
        <v>99.99</v>
      </c>
      <c r="Q114" s="16">
        <f t="shared" si="15"/>
        <v>99.99</v>
      </c>
      <c r="R114" s="16">
        <f t="shared" si="16"/>
        <v>99.990999899999991</v>
      </c>
    </row>
    <row r="115" spans="1:18" hidden="1">
      <c r="A115" s="4">
        <f t="shared" si="9"/>
        <v>108</v>
      </c>
      <c r="B115" s="4">
        <f t="shared" si="10"/>
        <v>88.000011700000002</v>
      </c>
      <c r="C115" s="17">
        <f t="shared" si="11"/>
        <v>88</v>
      </c>
      <c r="D115" s="17">
        <v>117</v>
      </c>
      <c r="E115" s="17">
        <v>14.047619047619101</v>
      </c>
      <c r="F115" s="17">
        <f t="shared" si="17"/>
        <v>117</v>
      </c>
      <c r="G115" s="4"/>
      <c r="H115" s="4"/>
      <c r="I115" s="4" t="e">
        <f>VLOOKUP(D115,[1]data!$E:$I,4,FALSE)</f>
        <v>#N/A</v>
      </c>
      <c r="J115" s="5"/>
      <c r="K115" s="5"/>
      <c r="L115" s="18" t="str">
        <f t="shared" si="12"/>
        <v>dnf</v>
      </c>
      <c r="M115" s="16"/>
      <c r="N115" s="16">
        <f t="shared" si="18"/>
        <v>99.99</v>
      </c>
      <c r="O115" s="16">
        <f t="shared" si="18"/>
        <v>99.99</v>
      </c>
      <c r="P115" s="16">
        <f t="shared" si="14"/>
        <v>99.99</v>
      </c>
      <c r="Q115" s="16">
        <f t="shared" si="15"/>
        <v>99.99</v>
      </c>
      <c r="R115" s="16">
        <f t="shared" si="16"/>
        <v>99.990999899999991</v>
      </c>
    </row>
    <row r="116" spans="1:18" hidden="1">
      <c r="A116" s="4">
        <f t="shared" si="9"/>
        <v>109</v>
      </c>
      <c r="B116" s="4">
        <f t="shared" si="10"/>
        <v>88.000011799999996</v>
      </c>
      <c r="C116" s="17">
        <f t="shared" si="11"/>
        <v>88</v>
      </c>
      <c r="D116" s="17">
        <v>118</v>
      </c>
      <c r="E116" s="17">
        <v>14.285714285714301</v>
      </c>
      <c r="F116" s="17">
        <f t="shared" si="17"/>
        <v>118</v>
      </c>
      <c r="G116" s="4"/>
      <c r="H116" s="4"/>
      <c r="I116" s="4" t="e">
        <f>VLOOKUP(D116,[1]data!$E:$I,4,FALSE)</f>
        <v>#N/A</v>
      </c>
      <c r="J116" s="5"/>
      <c r="K116" s="5"/>
      <c r="L116" s="18" t="str">
        <f t="shared" si="12"/>
        <v>dnf</v>
      </c>
      <c r="M116" s="16"/>
      <c r="N116" s="16">
        <f t="shared" si="18"/>
        <v>99.99</v>
      </c>
      <c r="O116" s="16">
        <f t="shared" si="18"/>
        <v>99.99</v>
      </c>
      <c r="P116" s="16">
        <f t="shared" si="14"/>
        <v>99.99</v>
      </c>
      <c r="Q116" s="16">
        <f t="shared" si="15"/>
        <v>99.99</v>
      </c>
      <c r="R116" s="16">
        <f t="shared" si="16"/>
        <v>99.990999899999991</v>
      </c>
    </row>
    <row r="117" spans="1:18" hidden="1">
      <c r="A117" s="4">
        <f t="shared" si="9"/>
        <v>110</v>
      </c>
      <c r="B117" s="4">
        <f t="shared" si="10"/>
        <v>88.000011900000004</v>
      </c>
      <c r="C117" s="17">
        <f t="shared" si="11"/>
        <v>88</v>
      </c>
      <c r="D117" s="17">
        <v>119</v>
      </c>
      <c r="E117" s="17">
        <v>14.5238095238096</v>
      </c>
      <c r="F117" s="17">
        <f t="shared" si="17"/>
        <v>119</v>
      </c>
      <c r="G117" s="4"/>
      <c r="H117" s="4"/>
      <c r="I117" s="4" t="e">
        <f>VLOOKUP(D117,[1]data!$E:$I,4,FALSE)</f>
        <v>#N/A</v>
      </c>
      <c r="J117" s="5"/>
      <c r="K117" s="5"/>
      <c r="L117" s="18" t="str">
        <f t="shared" si="12"/>
        <v>dnf</v>
      </c>
      <c r="M117" s="16"/>
      <c r="N117" s="16">
        <f t="shared" si="18"/>
        <v>99.99</v>
      </c>
      <c r="O117" s="16">
        <f t="shared" si="18"/>
        <v>99.99</v>
      </c>
      <c r="P117" s="16">
        <f t="shared" si="14"/>
        <v>99.99</v>
      </c>
      <c r="Q117" s="16">
        <f t="shared" si="15"/>
        <v>99.99</v>
      </c>
      <c r="R117" s="16">
        <f t="shared" si="16"/>
        <v>99.990999899999991</v>
      </c>
    </row>
    <row r="118" spans="1:18" hidden="1">
      <c r="A118" s="4">
        <f t="shared" si="9"/>
        <v>111</v>
      </c>
      <c r="B118" s="4">
        <f t="shared" si="10"/>
        <v>88.000011999999998</v>
      </c>
      <c r="C118" s="17">
        <f t="shared" si="11"/>
        <v>88</v>
      </c>
      <c r="D118" s="17">
        <v>120</v>
      </c>
      <c r="E118" s="17">
        <v>14.7619047619048</v>
      </c>
      <c r="F118" s="17">
        <f t="shared" si="17"/>
        <v>120</v>
      </c>
      <c r="G118" s="4"/>
      <c r="H118" s="4"/>
      <c r="I118" s="4" t="e">
        <f>VLOOKUP(D118,[1]data!$E:$I,4,FALSE)</f>
        <v>#N/A</v>
      </c>
      <c r="J118" s="5"/>
      <c r="K118" s="5"/>
      <c r="L118" s="18" t="str">
        <f t="shared" si="12"/>
        <v>dnf</v>
      </c>
      <c r="M118" s="16"/>
      <c r="N118" s="16">
        <f t="shared" si="18"/>
        <v>99.99</v>
      </c>
      <c r="O118" s="16">
        <f t="shared" si="18"/>
        <v>99.99</v>
      </c>
      <c r="P118" s="16">
        <f t="shared" si="14"/>
        <v>99.99</v>
      </c>
      <c r="Q118" s="16">
        <f t="shared" si="15"/>
        <v>99.99</v>
      </c>
      <c r="R118" s="16">
        <f t="shared" si="16"/>
        <v>99.990999899999991</v>
      </c>
    </row>
    <row r="119" spans="1:18" hidden="1">
      <c r="A119" s="4">
        <f t="shared" si="9"/>
        <v>112</v>
      </c>
      <c r="B119" s="4">
        <f t="shared" si="10"/>
        <v>88.000012100000006</v>
      </c>
      <c r="C119" s="17">
        <f t="shared" si="11"/>
        <v>88</v>
      </c>
      <c r="D119" s="17">
        <v>121</v>
      </c>
      <c r="E119" s="17">
        <v>15</v>
      </c>
      <c r="F119" s="17">
        <f t="shared" si="17"/>
        <v>121</v>
      </c>
      <c r="G119" s="4"/>
      <c r="H119" s="4"/>
      <c r="I119" s="4" t="e">
        <f>VLOOKUP(D119,[1]data!$E:$I,4,FALSE)</f>
        <v>#N/A</v>
      </c>
      <c r="J119" s="5"/>
      <c r="K119" s="5"/>
      <c r="L119" s="18" t="str">
        <f t="shared" si="12"/>
        <v>dnf</v>
      </c>
      <c r="M119" s="16"/>
      <c r="N119" s="16">
        <f t="shared" si="18"/>
        <v>99.99</v>
      </c>
      <c r="O119" s="16">
        <f t="shared" si="18"/>
        <v>99.99</v>
      </c>
      <c r="P119" s="16">
        <f t="shared" si="14"/>
        <v>99.99</v>
      </c>
      <c r="Q119" s="16">
        <f t="shared" si="15"/>
        <v>99.99</v>
      </c>
      <c r="R119" s="16">
        <f t="shared" si="16"/>
        <v>99.990999899999991</v>
      </c>
    </row>
    <row r="120" spans="1:18" hidden="1">
      <c r="A120" s="4">
        <f t="shared" si="9"/>
        <v>113</v>
      </c>
      <c r="B120" s="4">
        <f t="shared" si="10"/>
        <v>88.0000122</v>
      </c>
      <c r="C120" s="17">
        <f t="shared" si="11"/>
        <v>88</v>
      </c>
      <c r="D120" s="17">
        <v>122</v>
      </c>
      <c r="E120" s="17">
        <v>15.238095238095299</v>
      </c>
      <c r="F120" s="17">
        <f t="shared" si="17"/>
        <v>122</v>
      </c>
      <c r="G120" s="4"/>
      <c r="H120" s="4"/>
      <c r="I120" s="4" t="e">
        <f>VLOOKUP(D120,[1]data!$E:$I,4,FALSE)</f>
        <v>#N/A</v>
      </c>
      <c r="J120" s="5"/>
      <c r="K120" s="5"/>
      <c r="L120" s="18" t="str">
        <f t="shared" si="12"/>
        <v>dnf</v>
      </c>
      <c r="M120" s="16"/>
      <c r="N120" s="16">
        <f t="shared" si="18"/>
        <v>99.99</v>
      </c>
      <c r="O120" s="16">
        <f t="shared" si="18"/>
        <v>99.99</v>
      </c>
      <c r="P120" s="16">
        <f t="shared" si="14"/>
        <v>99.99</v>
      </c>
      <c r="Q120" s="16">
        <f t="shared" si="15"/>
        <v>99.99</v>
      </c>
      <c r="R120" s="16">
        <f t="shared" si="16"/>
        <v>99.990999899999991</v>
      </c>
    </row>
    <row r="121" spans="1:18" hidden="1">
      <c r="A121" s="4">
        <f t="shared" si="9"/>
        <v>114</v>
      </c>
      <c r="B121" s="4">
        <f t="shared" si="10"/>
        <v>88.000012299999995</v>
      </c>
      <c r="C121" s="17">
        <f t="shared" si="11"/>
        <v>88</v>
      </c>
      <c r="D121" s="17">
        <v>123</v>
      </c>
      <c r="E121" s="17">
        <v>15.476190476190499</v>
      </c>
      <c r="F121" s="17">
        <f t="shared" si="17"/>
        <v>123</v>
      </c>
      <c r="G121" s="4"/>
      <c r="H121" s="4"/>
      <c r="I121" s="4" t="e">
        <f>VLOOKUP(D121,[1]data!$E:$I,4,FALSE)</f>
        <v>#N/A</v>
      </c>
      <c r="J121" s="5"/>
      <c r="K121" s="5"/>
      <c r="L121" s="18" t="str">
        <f t="shared" si="12"/>
        <v>dnf</v>
      </c>
      <c r="M121" s="16"/>
      <c r="N121" s="16">
        <f t="shared" si="18"/>
        <v>99.99</v>
      </c>
      <c r="O121" s="16">
        <f t="shared" si="18"/>
        <v>99.99</v>
      </c>
      <c r="P121" s="16">
        <f t="shared" si="14"/>
        <v>99.99</v>
      </c>
      <c r="Q121" s="16">
        <f t="shared" si="15"/>
        <v>99.99</v>
      </c>
      <c r="R121" s="16">
        <f t="shared" si="16"/>
        <v>99.990999899999991</v>
      </c>
    </row>
    <row r="122" spans="1:18" hidden="1">
      <c r="A122" s="4">
        <f t="shared" si="9"/>
        <v>115</v>
      </c>
      <c r="B122" s="4">
        <f t="shared" si="10"/>
        <v>88.000012400000003</v>
      </c>
      <c r="C122" s="17">
        <f t="shared" si="11"/>
        <v>88</v>
      </c>
      <c r="D122" s="17">
        <v>124</v>
      </c>
      <c r="E122" s="17">
        <v>15.714285714285699</v>
      </c>
      <c r="F122" s="17">
        <f t="shared" si="17"/>
        <v>124</v>
      </c>
      <c r="G122" s="4"/>
      <c r="H122" s="4"/>
      <c r="I122" s="4" t="e">
        <f>VLOOKUP(D122,[1]data!$E:$I,4,FALSE)</f>
        <v>#N/A</v>
      </c>
      <c r="J122" s="5"/>
      <c r="K122" s="5"/>
      <c r="L122" s="18" t="str">
        <f t="shared" si="12"/>
        <v>dnf</v>
      </c>
      <c r="M122" s="16"/>
      <c r="N122" s="16">
        <f t="shared" si="18"/>
        <v>99.99</v>
      </c>
      <c r="O122" s="16">
        <f t="shared" si="18"/>
        <v>99.99</v>
      </c>
      <c r="P122" s="16">
        <f t="shared" si="14"/>
        <v>99.99</v>
      </c>
      <c r="Q122" s="16">
        <f t="shared" si="15"/>
        <v>99.99</v>
      </c>
      <c r="R122" s="16">
        <f t="shared" si="16"/>
        <v>99.990999899999991</v>
      </c>
    </row>
    <row r="123" spans="1:18" hidden="1">
      <c r="A123" s="4">
        <f t="shared" si="9"/>
        <v>116</v>
      </c>
      <c r="B123" s="4">
        <f t="shared" si="10"/>
        <v>88.000012499999997</v>
      </c>
      <c r="C123" s="17">
        <f t="shared" si="11"/>
        <v>88</v>
      </c>
      <c r="D123" s="17">
        <v>125</v>
      </c>
      <c r="E123" s="17">
        <v>15.952380952381001</v>
      </c>
      <c r="F123" s="17">
        <f t="shared" si="17"/>
        <v>125</v>
      </c>
      <c r="G123" s="4"/>
      <c r="H123" s="4"/>
      <c r="I123" s="4" t="e">
        <f>VLOOKUP(D123,[1]data!$E:$I,4,FALSE)</f>
        <v>#N/A</v>
      </c>
      <c r="J123" s="5"/>
      <c r="K123" s="5"/>
      <c r="L123" s="18" t="str">
        <f t="shared" si="12"/>
        <v>dnf</v>
      </c>
      <c r="M123" s="16"/>
      <c r="N123" s="16">
        <f t="shared" si="18"/>
        <v>99.99</v>
      </c>
      <c r="O123" s="16">
        <f t="shared" si="18"/>
        <v>99.99</v>
      </c>
      <c r="P123" s="16">
        <f t="shared" si="14"/>
        <v>99.99</v>
      </c>
      <c r="Q123" s="16">
        <f t="shared" si="15"/>
        <v>99.99</v>
      </c>
      <c r="R123" s="16">
        <f t="shared" si="16"/>
        <v>99.990999899999991</v>
      </c>
    </row>
    <row r="124" spans="1:18" hidden="1">
      <c r="A124" s="4">
        <f t="shared" si="9"/>
        <v>117</v>
      </c>
      <c r="B124" s="4">
        <f t="shared" si="10"/>
        <v>88.000012600000005</v>
      </c>
      <c r="C124" s="17">
        <f t="shared" si="11"/>
        <v>88</v>
      </c>
      <c r="D124" s="17">
        <v>126</v>
      </c>
      <c r="E124" s="17">
        <v>16.1904761904762</v>
      </c>
      <c r="F124" s="17">
        <f t="shared" si="17"/>
        <v>126</v>
      </c>
      <c r="G124" s="4"/>
      <c r="H124" s="4"/>
      <c r="I124" s="4" t="e">
        <f>VLOOKUP(D124,[1]data!$E:$I,4,FALSE)</f>
        <v>#N/A</v>
      </c>
      <c r="J124" s="5"/>
      <c r="K124" s="5"/>
      <c r="L124" s="18" t="str">
        <f t="shared" si="12"/>
        <v>dnf</v>
      </c>
      <c r="M124" s="16"/>
      <c r="N124" s="16">
        <f t="shared" si="18"/>
        <v>99.99</v>
      </c>
      <c r="O124" s="16">
        <f t="shared" si="18"/>
        <v>99.99</v>
      </c>
      <c r="P124" s="16">
        <f t="shared" si="14"/>
        <v>99.99</v>
      </c>
      <c r="Q124" s="16">
        <f t="shared" si="15"/>
        <v>99.99</v>
      </c>
      <c r="R124" s="16">
        <f t="shared" si="16"/>
        <v>99.990999899999991</v>
      </c>
    </row>
    <row r="125" spans="1:18" hidden="1">
      <c r="A125" s="4">
        <f t="shared" si="9"/>
        <v>118</v>
      </c>
      <c r="B125" s="4">
        <f t="shared" si="10"/>
        <v>88.000012699999999</v>
      </c>
      <c r="C125" s="17">
        <f t="shared" si="11"/>
        <v>88</v>
      </c>
      <c r="D125" s="17">
        <v>127</v>
      </c>
      <c r="E125" s="17">
        <v>16.428571428571502</v>
      </c>
      <c r="F125" s="17">
        <f t="shared" si="17"/>
        <v>127</v>
      </c>
      <c r="G125" s="4"/>
      <c r="H125" s="4"/>
      <c r="I125" s="4" t="e">
        <f>VLOOKUP(D125,[1]data!$E:$I,4,FALSE)</f>
        <v>#N/A</v>
      </c>
      <c r="J125" s="5"/>
      <c r="K125" s="5"/>
      <c r="L125" s="18" t="str">
        <f t="shared" si="12"/>
        <v>dnf</v>
      </c>
      <c r="M125" s="16"/>
      <c r="N125" s="16">
        <f t="shared" si="18"/>
        <v>99.99</v>
      </c>
      <c r="O125" s="16">
        <f t="shared" si="18"/>
        <v>99.99</v>
      </c>
      <c r="P125" s="16">
        <f t="shared" si="14"/>
        <v>99.99</v>
      </c>
      <c r="Q125" s="16">
        <f t="shared" si="15"/>
        <v>99.99</v>
      </c>
      <c r="R125" s="16">
        <f t="shared" si="16"/>
        <v>99.990999899999991</v>
      </c>
    </row>
    <row r="126" spans="1:18" hidden="1">
      <c r="A126" s="4">
        <f t="shared" si="9"/>
        <v>119</v>
      </c>
      <c r="B126" s="4">
        <f t="shared" si="10"/>
        <v>88.000012799999993</v>
      </c>
      <c r="C126" s="17">
        <f t="shared" si="11"/>
        <v>88</v>
      </c>
      <c r="D126" s="17">
        <v>128</v>
      </c>
      <c r="E126" s="17">
        <v>16.6666666666667</v>
      </c>
      <c r="F126" s="17">
        <f t="shared" si="17"/>
        <v>128</v>
      </c>
      <c r="G126" s="4"/>
      <c r="H126" s="4"/>
      <c r="I126" s="4" t="e">
        <f>VLOOKUP(D126,[1]data!$E:$I,4,FALSE)</f>
        <v>#N/A</v>
      </c>
      <c r="J126" s="5"/>
      <c r="K126" s="5"/>
      <c r="L126" s="18" t="str">
        <f t="shared" si="12"/>
        <v>dnf</v>
      </c>
      <c r="M126" s="16"/>
      <c r="N126" s="16">
        <f t="shared" si="18"/>
        <v>99.99</v>
      </c>
      <c r="O126" s="16">
        <f t="shared" si="18"/>
        <v>99.99</v>
      </c>
      <c r="P126" s="16">
        <f t="shared" si="14"/>
        <v>99.99</v>
      </c>
      <c r="Q126" s="16">
        <f t="shared" si="15"/>
        <v>99.99</v>
      </c>
      <c r="R126" s="16">
        <f t="shared" si="16"/>
        <v>99.990999899999991</v>
      </c>
    </row>
    <row r="127" spans="1:18" hidden="1">
      <c r="A127" s="4">
        <f t="shared" si="9"/>
        <v>120</v>
      </c>
      <c r="B127" s="4">
        <f t="shared" si="10"/>
        <v>88.000012900000002</v>
      </c>
      <c r="C127" s="17">
        <f t="shared" si="11"/>
        <v>88</v>
      </c>
      <c r="D127" s="17">
        <v>129</v>
      </c>
      <c r="E127" s="17">
        <v>16.904761904761902</v>
      </c>
      <c r="F127" s="17">
        <f t="shared" si="17"/>
        <v>129</v>
      </c>
      <c r="G127" s="4"/>
      <c r="H127" s="4"/>
      <c r="I127" s="4" t="e">
        <f>VLOOKUP(D127,[1]data!$E:$I,4,FALSE)</f>
        <v>#N/A</v>
      </c>
      <c r="J127" s="5"/>
      <c r="K127" s="5"/>
      <c r="L127" s="18" t="str">
        <f t="shared" si="12"/>
        <v>dnf</v>
      </c>
      <c r="M127" s="16"/>
      <c r="N127" s="16">
        <f t="shared" si="18"/>
        <v>99.99</v>
      </c>
      <c r="O127" s="16">
        <f t="shared" si="18"/>
        <v>99.99</v>
      </c>
      <c r="P127" s="16">
        <f t="shared" si="14"/>
        <v>99.99</v>
      </c>
      <c r="Q127" s="16">
        <f t="shared" si="15"/>
        <v>99.99</v>
      </c>
      <c r="R127" s="16">
        <f t="shared" si="16"/>
        <v>99.990999899999991</v>
      </c>
    </row>
    <row r="128" spans="1:18" hidden="1">
      <c r="A128" s="4">
        <f t="shared" si="9"/>
        <v>121</v>
      </c>
      <c r="B128" s="4">
        <f t="shared" si="10"/>
        <v>88.000012999999996</v>
      </c>
      <c r="C128" s="17">
        <f t="shared" si="11"/>
        <v>88</v>
      </c>
      <c r="D128" s="17">
        <v>130</v>
      </c>
      <c r="E128" s="17">
        <v>17.142857142857199</v>
      </c>
      <c r="F128" s="17">
        <f t="shared" si="17"/>
        <v>130</v>
      </c>
      <c r="G128" s="4"/>
      <c r="H128" s="4"/>
      <c r="I128" s="4" t="e">
        <f>VLOOKUP(D128,[1]data!$E:$I,4,FALSE)</f>
        <v>#N/A</v>
      </c>
      <c r="J128" s="5"/>
      <c r="K128" s="5"/>
      <c r="L128" s="18" t="str">
        <f t="shared" si="12"/>
        <v>dnf</v>
      </c>
      <c r="M128" s="16"/>
      <c r="N128" s="16">
        <f t="shared" si="18"/>
        <v>99.99</v>
      </c>
      <c r="O128" s="16">
        <f t="shared" si="18"/>
        <v>99.99</v>
      </c>
      <c r="P128" s="16">
        <f t="shared" si="14"/>
        <v>99.99</v>
      </c>
      <c r="Q128" s="16">
        <f t="shared" si="15"/>
        <v>99.99</v>
      </c>
      <c r="R128" s="16">
        <f t="shared" si="16"/>
        <v>99.990999899999991</v>
      </c>
    </row>
    <row r="129" spans="1:18" hidden="1">
      <c r="A129" s="4">
        <f t="shared" si="9"/>
        <v>122</v>
      </c>
      <c r="B129" s="4">
        <f t="shared" si="10"/>
        <v>88.000013100000004</v>
      </c>
      <c r="C129" s="17">
        <f t="shared" si="11"/>
        <v>88</v>
      </c>
      <c r="D129" s="17">
        <v>131</v>
      </c>
      <c r="E129" s="17">
        <v>17.380952380952401</v>
      </c>
      <c r="F129" s="17">
        <f t="shared" si="17"/>
        <v>131</v>
      </c>
      <c r="G129" s="4"/>
      <c r="H129" s="4"/>
      <c r="I129" s="4" t="e">
        <f>VLOOKUP(D129,[1]data!$E:$I,4,FALSE)</f>
        <v>#N/A</v>
      </c>
      <c r="J129" s="5"/>
      <c r="K129" s="5"/>
      <c r="L129" s="18" t="str">
        <f t="shared" si="12"/>
        <v>dnf</v>
      </c>
      <c r="M129" s="16"/>
      <c r="N129" s="16">
        <f t="shared" si="18"/>
        <v>99.99</v>
      </c>
      <c r="O129" s="16">
        <f t="shared" si="18"/>
        <v>99.99</v>
      </c>
      <c r="P129" s="16">
        <f t="shared" si="14"/>
        <v>99.99</v>
      </c>
      <c r="Q129" s="16">
        <f t="shared" si="15"/>
        <v>99.99</v>
      </c>
      <c r="R129" s="16">
        <f t="shared" si="16"/>
        <v>99.990999899999991</v>
      </c>
    </row>
    <row r="130" spans="1:18" hidden="1">
      <c r="A130" s="4">
        <f t="shared" si="9"/>
        <v>123</v>
      </c>
      <c r="B130" s="4">
        <f t="shared" si="10"/>
        <v>88.000013199999998</v>
      </c>
      <c r="C130" s="17">
        <f t="shared" si="11"/>
        <v>88</v>
      </c>
      <c r="D130" s="17">
        <v>132</v>
      </c>
      <c r="E130" s="17">
        <v>17.619047619047699</v>
      </c>
      <c r="F130" s="17">
        <f t="shared" si="17"/>
        <v>132</v>
      </c>
      <c r="G130" s="4"/>
      <c r="H130" s="4"/>
      <c r="I130" s="4" t="e">
        <f>VLOOKUP(D130,[1]data!$E:$I,4,FALSE)</f>
        <v>#N/A</v>
      </c>
      <c r="J130" s="5"/>
      <c r="K130" s="5"/>
      <c r="L130" s="18" t="str">
        <f t="shared" si="12"/>
        <v>dnf</v>
      </c>
      <c r="M130" s="16"/>
      <c r="N130" s="16">
        <f t="shared" si="18"/>
        <v>99.99</v>
      </c>
      <c r="O130" s="16">
        <f t="shared" si="18"/>
        <v>99.99</v>
      </c>
      <c r="P130" s="16">
        <f t="shared" si="14"/>
        <v>99.99</v>
      </c>
      <c r="Q130" s="16">
        <f t="shared" si="15"/>
        <v>99.99</v>
      </c>
      <c r="R130" s="16">
        <f t="shared" si="16"/>
        <v>99.990999899999991</v>
      </c>
    </row>
    <row r="131" spans="1:18" hidden="1">
      <c r="A131" s="4">
        <f t="shared" si="9"/>
        <v>124</v>
      </c>
      <c r="B131" s="4">
        <f t="shared" si="10"/>
        <v>88.000013300000006</v>
      </c>
      <c r="C131" s="17">
        <f t="shared" si="11"/>
        <v>88</v>
      </c>
      <c r="D131" s="17">
        <v>133</v>
      </c>
      <c r="E131" s="17">
        <v>17.8571428571429</v>
      </c>
      <c r="F131" s="17">
        <f t="shared" si="17"/>
        <v>133</v>
      </c>
      <c r="G131" s="4"/>
      <c r="H131" s="4"/>
      <c r="I131" s="4" t="e">
        <f>VLOOKUP(D131,[1]data!$E:$I,4,FALSE)</f>
        <v>#N/A</v>
      </c>
      <c r="J131" s="5"/>
      <c r="K131" s="5"/>
      <c r="L131" s="18" t="str">
        <f t="shared" si="12"/>
        <v>dnf</v>
      </c>
      <c r="M131" s="16"/>
      <c r="N131" s="16">
        <f t="shared" si="18"/>
        <v>99.99</v>
      </c>
      <c r="O131" s="16">
        <f t="shared" si="18"/>
        <v>99.99</v>
      </c>
      <c r="P131" s="16">
        <f t="shared" si="14"/>
        <v>99.99</v>
      </c>
      <c r="Q131" s="16">
        <f t="shared" si="15"/>
        <v>99.99</v>
      </c>
      <c r="R131" s="16">
        <f t="shared" si="16"/>
        <v>99.990999899999991</v>
      </c>
    </row>
    <row r="132" spans="1:18" hidden="1">
      <c r="A132" s="4">
        <f t="shared" si="9"/>
        <v>125</v>
      </c>
      <c r="B132" s="4">
        <f t="shared" si="10"/>
        <v>88.0000134</v>
      </c>
      <c r="C132" s="17">
        <f t="shared" si="11"/>
        <v>88</v>
      </c>
      <c r="D132" s="17">
        <v>134</v>
      </c>
      <c r="E132" s="17">
        <v>18.095238095238098</v>
      </c>
      <c r="F132" s="17">
        <f t="shared" si="17"/>
        <v>134</v>
      </c>
      <c r="G132" s="4"/>
      <c r="H132" s="4"/>
      <c r="I132" s="4" t="e">
        <f>VLOOKUP(D132,[1]data!$E:$I,4,FALSE)</f>
        <v>#N/A</v>
      </c>
      <c r="J132" s="5"/>
      <c r="K132" s="5"/>
      <c r="L132" s="18" t="str">
        <f t="shared" si="12"/>
        <v>dnf</v>
      </c>
      <c r="M132" s="16"/>
      <c r="N132" s="16">
        <f t="shared" si="18"/>
        <v>99.99</v>
      </c>
      <c r="O132" s="16">
        <f t="shared" si="18"/>
        <v>99.99</v>
      </c>
      <c r="P132" s="16">
        <f t="shared" si="14"/>
        <v>99.99</v>
      </c>
      <c r="Q132" s="16">
        <f t="shared" si="15"/>
        <v>99.99</v>
      </c>
      <c r="R132" s="16">
        <f t="shared" si="16"/>
        <v>99.990999899999991</v>
      </c>
    </row>
    <row r="133" spans="1:18" hidden="1">
      <c r="A133" s="4">
        <f t="shared" si="9"/>
        <v>126</v>
      </c>
      <c r="B133" s="4">
        <f t="shared" si="10"/>
        <v>88.000013499999994</v>
      </c>
      <c r="C133" s="17">
        <f t="shared" si="11"/>
        <v>88</v>
      </c>
      <c r="D133" s="17">
        <v>135</v>
      </c>
      <c r="E133" s="17">
        <v>18.3333333333334</v>
      </c>
      <c r="F133" s="17">
        <f t="shared" si="17"/>
        <v>135</v>
      </c>
      <c r="G133" s="4"/>
      <c r="H133" s="4"/>
      <c r="I133" s="4" t="e">
        <f>VLOOKUP(D133,[1]data!$E:$I,4,FALSE)</f>
        <v>#N/A</v>
      </c>
      <c r="J133" s="5"/>
      <c r="K133" s="5"/>
      <c r="L133" s="18" t="str">
        <f t="shared" si="12"/>
        <v>dnf</v>
      </c>
      <c r="M133" s="16"/>
      <c r="N133" s="16">
        <f t="shared" si="18"/>
        <v>99.99</v>
      </c>
      <c r="O133" s="16">
        <f t="shared" si="18"/>
        <v>99.99</v>
      </c>
      <c r="P133" s="16">
        <f t="shared" si="14"/>
        <v>99.99</v>
      </c>
      <c r="Q133" s="16">
        <f t="shared" si="15"/>
        <v>99.99</v>
      </c>
      <c r="R133" s="16">
        <f t="shared" si="16"/>
        <v>99.990999899999991</v>
      </c>
    </row>
    <row r="134" spans="1:18" hidden="1">
      <c r="A134" s="4">
        <f t="shared" si="9"/>
        <v>127</v>
      </c>
      <c r="B134" s="4">
        <f t="shared" si="10"/>
        <v>88.000013600000003</v>
      </c>
      <c r="C134" s="17">
        <f t="shared" si="11"/>
        <v>88</v>
      </c>
      <c r="D134" s="17">
        <v>136</v>
      </c>
      <c r="E134" s="17">
        <v>18.571428571428601</v>
      </c>
      <c r="F134" s="17">
        <f t="shared" si="17"/>
        <v>136</v>
      </c>
      <c r="G134" s="4"/>
      <c r="H134" s="4"/>
      <c r="I134" s="4" t="e">
        <f>VLOOKUP(D134,[1]data!$E:$I,4,FALSE)</f>
        <v>#N/A</v>
      </c>
      <c r="J134" s="5"/>
      <c r="K134" s="5"/>
      <c r="L134" s="18" t="str">
        <f t="shared" si="12"/>
        <v>dnf</v>
      </c>
      <c r="M134" s="16"/>
      <c r="N134" s="16">
        <f t="shared" si="18"/>
        <v>99.99</v>
      </c>
      <c r="O134" s="16">
        <f t="shared" si="18"/>
        <v>99.99</v>
      </c>
      <c r="P134" s="16">
        <f t="shared" si="14"/>
        <v>99.99</v>
      </c>
      <c r="Q134" s="16">
        <f t="shared" si="15"/>
        <v>99.99</v>
      </c>
      <c r="R134" s="16">
        <f t="shared" si="16"/>
        <v>99.990999899999991</v>
      </c>
    </row>
    <row r="135" spans="1:18" hidden="1">
      <c r="A135" s="4">
        <f t="shared" si="9"/>
        <v>128</v>
      </c>
      <c r="B135" s="4">
        <f t="shared" si="10"/>
        <v>88.000013699999997</v>
      </c>
      <c r="C135" s="17">
        <f t="shared" si="11"/>
        <v>88</v>
      </c>
      <c r="D135" s="17">
        <v>137</v>
      </c>
      <c r="E135" s="17">
        <v>18.8095238095238</v>
      </c>
      <c r="F135" s="17">
        <f t="shared" si="17"/>
        <v>137</v>
      </c>
      <c r="G135" s="4"/>
      <c r="H135" s="4"/>
      <c r="I135" s="4" t="e">
        <f>VLOOKUP(D135,[1]data!$E:$I,4,FALSE)</f>
        <v>#N/A</v>
      </c>
      <c r="J135" s="5"/>
      <c r="K135" s="5"/>
      <c r="L135" s="18" t="str">
        <f t="shared" si="12"/>
        <v>dnf</v>
      </c>
      <c r="M135" s="16"/>
      <c r="N135" s="16">
        <f t="shared" si="18"/>
        <v>99.99</v>
      </c>
      <c r="O135" s="16">
        <f t="shared" si="18"/>
        <v>99.99</v>
      </c>
      <c r="P135" s="16">
        <f t="shared" si="14"/>
        <v>99.99</v>
      </c>
      <c r="Q135" s="16">
        <f t="shared" si="15"/>
        <v>99.99</v>
      </c>
      <c r="R135" s="16">
        <f t="shared" si="16"/>
        <v>99.990999899999991</v>
      </c>
    </row>
    <row r="136" spans="1:18" hidden="1">
      <c r="A136" s="4">
        <f t="shared" ref="A136:A149" si="19">RANK(B136,$B$7:$B$149,1)</f>
        <v>129</v>
      </c>
      <c r="B136" s="4">
        <f t="shared" ref="B136:B149" si="20">C136+F136*0.0000001</f>
        <v>88.000013800000005</v>
      </c>
      <c r="C136" s="17">
        <f t="shared" ref="C136:C149" si="21">IF(R136&gt;99,88,(RANK(R136,$R$8:$R$149,1)))</f>
        <v>88</v>
      </c>
      <c r="D136" s="17">
        <v>138</v>
      </c>
      <c r="E136" s="17">
        <v>19.047619047619101</v>
      </c>
      <c r="F136" s="17">
        <f t="shared" si="17"/>
        <v>138</v>
      </c>
      <c r="G136" s="4"/>
      <c r="H136" s="4"/>
      <c r="I136" s="4" t="e">
        <f>VLOOKUP(D136,[1]data!$E:$I,4,FALSE)</f>
        <v>#N/A</v>
      </c>
      <c r="J136" s="5"/>
      <c r="K136" s="5"/>
      <c r="L136" s="18" t="str">
        <f t="shared" ref="L136:L149" si="22">IF(MIN(J136:K136)=0,"dnf",MIN(J136:K136))</f>
        <v>dnf</v>
      </c>
      <c r="M136" s="16"/>
      <c r="N136" s="16">
        <f t="shared" si="18"/>
        <v>99.99</v>
      </c>
      <c r="O136" s="16">
        <f t="shared" si="18"/>
        <v>99.99</v>
      </c>
      <c r="P136" s="16">
        <f t="shared" ref="P136:P149" si="23">MIN(N136:O136)</f>
        <v>99.99</v>
      </c>
      <c r="Q136" s="16">
        <f t="shared" ref="Q136:Q149" si="24">MAX(N136:O136)</f>
        <v>99.99</v>
      </c>
      <c r="R136" s="16">
        <f t="shared" ref="R136:R149" si="25">P136+Q136*0.00001</f>
        <v>99.990999899999991</v>
      </c>
    </row>
    <row r="137" spans="1:18" hidden="1">
      <c r="A137" s="4">
        <f t="shared" si="19"/>
        <v>130</v>
      </c>
      <c r="B137" s="4">
        <f t="shared" si="20"/>
        <v>88.000013899999999</v>
      </c>
      <c r="C137" s="17">
        <f t="shared" si="21"/>
        <v>88</v>
      </c>
      <c r="D137" s="17">
        <v>139</v>
      </c>
      <c r="E137" s="17">
        <v>19.285714285714299</v>
      </c>
      <c r="F137" s="17">
        <f t="shared" si="17"/>
        <v>139</v>
      </c>
      <c r="G137" s="4"/>
      <c r="H137" s="4"/>
      <c r="I137" s="4" t="e">
        <f>VLOOKUP(D137,[1]data!$E:$I,4,FALSE)</f>
        <v>#N/A</v>
      </c>
      <c r="J137" s="5"/>
      <c r="K137" s="5"/>
      <c r="L137" s="18" t="str">
        <f t="shared" si="22"/>
        <v>dnf</v>
      </c>
      <c r="M137" s="16"/>
      <c r="N137" s="16">
        <f t="shared" si="18"/>
        <v>99.99</v>
      </c>
      <c r="O137" s="16">
        <f t="shared" si="18"/>
        <v>99.99</v>
      </c>
      <c r="P137" s="16">
        <f t="shared" si="23"/>
        <v>99.99</v>
      </c>
      <c r="Q137" s="16">
        <f t="shared" si="24"/>
        <v>99.99</v>
      </c>
      <c r="R137" s="16">
        <f t="shared" si="25"/>
        <v>99.990999899999991</v>
      </c>
    </row>
    <row r="138" spans="1:18" hidden="1">
      <c r="A138" s="4">
        <f t="shared" si="19"/>
        <v>131</v>
      </c>
      <c r="B138" s="4">
        <f t="shared" si="20"/>
        <v>88.000013999999993</v>
      </c>
      <c r="C138" s="17">
        <f t="shared" si="21"/>
        <v>88</v>
      </c>
      <c r="D138" s="17">
        <v>140</v>
      </c>
      <c r="E138" s="17">
        <v>19.5238095238096</v>
      </c>
      <c r="F138" s="17">
        <f t="shared" si="17"/>
        <v>140</v>
      </c>
      <c r="G138" s="4"/>
      <c r="H138" s="4"/>
      <c r="I138" s="4" t="e">
        <f>VLOOKUP(D138,[1]data!$E:$I,4,FALSE)</f>
        <v>#N/A</v>
      </c>
      <c r="J138" s="5"/>
      <c r="K138" s="5"/>
      <c r="L138" s="18" t="str">
        <f t="shared" si="22"/>
        <v>dnf</v>
      </c>
      <c r="M138" s="16"/>
      <c r="N138" s="16">
        <f t="shared" si="18"/>
        <v>99.99</v>
      </c>
      <c r="O138" s="16">
        <f t="shared" si="18"/>
        <v>99.99</v>
      </c>
      <c r="P138" s="16">
        <f t="shared" si="23"/>
        <v>99.99</v>
      </c>
      <c r="Q138" s="16">
        <f t="shared" si="24"/>
        <v>99.99</v>
      </c>
      <c r="R138" s="16">
        <f t="shared" si="25"/>
        <v>99.990999899999991</v>
      </c>
    </row>
    <row r="139" spans="1:18" hidden="1">
      <c r="A139" s="4">
        <f t="shared" si="19"/>
        <v>132</v>
      </c>
      <c r="B139" s="4">
        <f t="shared" si="20"/>
        <v>88.000014100000001</v>
      </c>
      <c r="C139" s="17">
        <f t="shared" si="21"/>
        <v>88</v>
      </c>
      <c r="D139" s="17">
        <v>141</v>
      </c>
      <c r="E139" s="17">
        <v>19.761904761904798</v>
      </c>
      <c r="F139" s="17">
        <f t="shared" si="17"/>
        <v>141</v>
      </c>
      <c r="G139" s="4"/>
      <c r="H139" s="4"/>
      <c r="I139" s="4" t="e">
        <f>VLOOKUP(D139,[1]data!$E:$I,4,FALSE)</f>
        <v>#N/A</v>
      </c>
      <c r="J139" s="5"/>
      <c r="K139" s="5"/>
      <c r="L139" s="18" t="str">
        <f t="shared" si="22"/>
        <v>dnf</v>
      </c>
      <c r="M139" s="16"/>
      <c r="N139" s="16">
        <f t="shared" si="18"/>
        <v>99.99</v>
      </c>
      <c r="O139" s="16">
        <f t="shared" si="18"/>
        <v>99.99</v>
      </c>
      <c r="P139" s="16">
        <f t="shared" si="23"/>
        <v>99.99</v>
      </c>
      <c r="Q139" s="16">
        <f t="shared" si="24"/>
        <v>99.99</v>
      </c>
      <c r="R139" s="16">
        <f t="shared" si="25"/>
        <v>99.990999899999991</v>
      </c>
    </row>
    <row r="140" spans="1:18" hidden="1">
      <c r="A140" s="4">
        <f t="shared" si="19"/>
        <v>133</v>
      </c>
      <c r="B140" s="4">
        <f t="shared" si="20"/>
        <v>88.000014199999995</v>
      </c>
      <c r="C140" s="17">
        <f t="shared" si="21"/>
        <v>88</v>
      </c>
      <c r="D140" s="17">
        <v>142</v>
      </c>
      <c r="E140" s="17">
        <v>20</v>
      </c>
      <c r="F140" s="17">
        <f t="shared" si="17"/>
        <v>142</v>
      </c>
      <c r="G140" s="4"/>
      <c r="H140" s="4"/>
      <c r="I140" s="4" t="e">
        <f>VLOOKUP(D140,[1]data!$E:$I,4,FALSE)</f>
        <v>#N/A</v>
      </c>
      <c r="J140" s="5"/>
      <c r="K140" s="5"/>
      <c r="L140" s="18" t="str">
        <f t="shared" si="22"/>
        <v>dnf</v>
      </c>
      <c r="M140" s="16"/>
      <c r="N140" s="16">
        <f t="shared" si="18"/>
        <v>99.99</v>
      </c>
      <c r="O140" s="16">
        <f t="shared" si="18"/>
        <v>99.99</v>
      </c>
      <c r="P140" s="16">
        <f t="shared" si="23"/>
        <v>99.99</v>
      </c>
      <c r="Q140" s="16">
        <f t="shared" si="24"/>
        <v>99.99</v>
      </c>
      <c r="R140" s="16">
        <f t="shared" si="25"/>
        <v>99.990999899999991</v>
      </c>
    </row>
    <row r="141" spans="1:18" hidden="1">
      <c r="A141" s="4">
        <f t="shared" si="19"/>
        <v>134</v>
      </c>
      <c r="B141" s="4">
        <f t="shared" si="20"/>
        <v>88.000348099999997</v>
      </c>
      <c r="C141" s="17">
        <f t="shared" si="21"/>
        <v>88</v>
      </c>
      <c r="D141" s="17">
        <v>59</v>
      </c>
      <c r="E141" s="17">
        <v>1</v>
      </c>
      <c r="F141" s="17">
        <v>3481</v>
      </c>
      <c r="G141" s="4" t="s">
        <v>145</v>
      </c>
      <c r="H141" s="4" t="s">
        <v>15</v>
      </c>
      <c r="I141" s="4">
        <f>VLOOKUP(D141,[1]data!$E:$I,4,FALSE)</f>
        <v>0</v>
      </c>
      <c r="J141" s="5">
        <v>99.99</v>
      </c>
      <c r="K141" s="5">
        <v>99.99</v>
      </c>
      <c r="L141" s="18">
        <f t="shared" si="22"/>
        <v>99.99</v>
      </c>
      <c r="M141" s="16"/>
      <c r="N141" s="16">
        <f t="shared" si="18"/>
        <v>99.99</v>
      </c>
      <c r="O141" s="16">
        <f t="shared" si="18"/>
        <v>99.99</v>
      </c>
      <c r="P141" s="16">
        <f t="shared" si="23"/>
        <v>99.99</v>
      </c>
      <c r="Q141" s="16">
        <f t="shared" si="24"/>
        <v>99.99</v>
      </c>
      <c r="R141" s="16">
        <f t="shared" si="25"/>
        <v>99.990999899999991</v>
      </c>
    </row>
    <row r="142" spans="1:18" hidden="1">
      <c r="A142" s="4">
        <f t="shared" si="19"/>
        <v>135</v>
      </c>
      <c r="B142" s="4">
        <f t="shared" si="20"/>
        <v>88.000796100000002</v>
      </c>
      <c r="C142" s="17">
        <f t="shared" si="21"/>
        <v>88</v>
      </c>
      <c r="D142" s="17">
        <v>63</v>
      </c>
      <c r="E142" s="17">
        <v>1</v>
      </c>
      <c r="F142" s="17">
        <v>7961</v>
      </c>
      <c r="G142" s="4" t="s">
        <v>146</v>
      </c>
      <c r="H142" s="4" t="s">
        <v>27</v>
      </c>
      <c r="I142" s="4">
        <f>VLOOKUP(D142,[1]data!$E:$I,4,FALSE)</f>
        <v>0</v>
      </c>
      <c r="J142" s="5">
        <v>99.99</v>
      </c>
      <c r="K142" s="5">
        <v>99.99</v>
      </c>
      <c r="L142" s="18">
        <f t="shared" si="22"/>
        <v>99.99</v>
      </c>
      <c r="M142" s="16"/>
      <c r="N142" s="16">
        <f t="shared" si="18"/>
        <v>99.99</v>
      </c>
      <c r="O142" s="16">
        <f t="shared" si="18"/>
        <v>99.99</v>
      </c>
      <c r="P142" s="16">
        <f t="shared" si="23"/>
        <v>99.99</v>
      </c>
      <c r="Q142" s="16">
        <f t="shared" si="24"/>
        <v>99.99</v>
      </c>
      <c r="R142" s="16">
        <f t="shared" si="25"/>
        <v>99.990999899999991</v>
      </c>
    </row>
    <row r="143" spans="1:18" hidden="1">
      <c r="A143" s="4">
        <f t="shared" si="19"/>
        <v>136</v>
      </c>
      <c r="B143" s="4">
        <f t="shared" si="20"/>
        <v>88.001059100000006</v>
      </c>
      <c r="C143" s="17">
        <f t="shared" si="21"/>
        <v>88</v>
      </c>
      <c r="D143" s="17">
        <v>27</v>
      </c>
      <c r="E143" s="17">
        <v>2</v>
      </c>
      <c r="F143" s="17">
        <v>10591</v>
      </c>
      <c r="G143" s="4" t="s">
        <v>147</v>
      </c>
      <c r="H143" s="4" t="s">
        <v>90</v>
      </c>
      <c r="I143" s="4">
        <f>VLOOKUP(D143,[1]data!$E:$I,4,FALSE)</f>
        <v>0</v>
      </c>
      <c r="J143" s="5">
        <v>99.99</v>
      </c>
      <c r="K143" s="5">
        <v>99.99</v>
      </c>
      <c r="L143" s="18">
        <f t="shared" si="22"/>
        <v>99.99</v>
      </c>
      <c r="M143" s="16"/>
      <c r="N143" s="16">
        <f t="shared" si="18"/>
        <v>99.99</v>
      </c>
      <c r="O143" s="16">
        <f t="shared" si="18"/>
        <v>99.99</v>
      </c>
      <c r="P143" s="16">
        <f t="shared" si="23"/>
        <v>99.99</v>
      </c>
      <c r="Q143" s="16">
        <f t="shared" si="24"/>
        <v>99.99</v>
      </c>
      <c r="R143" s="16">
        <f t="shared" si="25"/>
        <v>99.990999899999991</v>
      </c>
    </row>
    <row r="144" spans="1:18" hidden="1">
      <c r="A144" s="4">
        <f t="shared" si="19"/>
        <v>137</v>
      </c>
      <c r="B144" s="4">
        <f t="shared" si="20"/>
        <v>88.001520099999993</v>
      </c>
      <c r="C144" s="17">
        <f t="shared" si="21"/>
        <v>88</v>
      </c>
      <c r="D144" s="17">
        <v>80</v>
      </c>
      <c r="E144" s="17">
        <v>6.4285714285714297</v>
      </c>
      <c r="F144" s="17">
        <v>15201</v>
      </c>
      <c r="G144" s="4" t="s">
        <v>148</v>
      </c>
      <c r="H144" s="4" t="s">
        <v>65</v>
      </c>
      <c r="I144" s="4" t="e">
        <f>VLOOKUP(D144,[1]data!$E:$I,4,FALSE)</f>
        <v>#N/A</v>
      </c>
      <c r="J144" s="5">
        <v>99.99</v>
      </c>
      <c r="K144" s="5">
        <v>99.99</v>
      </c>
      <c r="L144" s="18">
        <f t="shared" si="22"/>
        <v>99.99</v>
      </c>
      <c r="M144" s="16"/>
      <c r="N144" s="16">
        <f t="shared" si="18"/>
        <v>99.99</v>
      </c>
      <c r="O144" s="16">
        <f t="shared" si="18"/>
        <v>99.99</v>
      </c>
      <c r="P144" s="16">
        <f t="shared" si="23"/>
        <v>99.99</v>
      </c>
      <c r="Q144" s="16">
        <f t="shared" si="24"/>
        <v>99.99</v>
      </c>
      <c r="R144" s="16">
        <f t="shared" si="25"/>
        <v>99.990999899999991</v>
      </c>
    </row>
    <row r="145" spans="1:18" hidden="1">
      <c r="A145" s="4">
        <f t="shared" si="19"/>
        <v>138</v>
      </c>
      <c r="B145" s="4">
        <f t="shared" si="20"/>
        <v>88.001914099999993</v>
      </c>
      <c r="C145" s="17">
        <f t="shared" si="21"/>
        <v>88</v>
      </c>
      <c r="D145" s="17">
        <v>67</v>
      </c>
      <c r="E145" s="17">
        <v>4</v>
      </c>
      <c r="F145" s="17">
        <v>19141</v>
      </c>
      <c r="G145" s="4" t="s">
        <v>149</v>
      </c>
      <c r="H145" s="4" t="s">
        <v>21</v>
      </c>
      <c r="I145" s="4">
        <f>VLOOKUP(D145,[1]data!$E:$I,4,FALSE)</f>
        <v>0</v>
      </c>
      <c r="J145" s="5">
        <v>99.99</v>
      </c>
      <c r="K145" s="5">
        <v>99.99</v>
      </c>
      <c r="L145" s="18">
        <f t="shared" si="22"/>
        <v>99.99</v>
      </c>
      <c r="M145" s="16"/>
      <c r="N145" s="16">
        <f t="shared" si="18"/>
        <v>99.99</v>
      </c>
      <c r="O145" s="16">
        <f t="shared" si="18"/>
        <v>99.99</v>
      </c>
      <c r="P145" s="16">
        <f t="shared" si="23"/>
        <v>99.99</v>
      </c>
      <c r="Q145" s="16">
        <f t="shared" si="24"/>
        <v>99.99</v>
      </c>
      <c r="R145" s="16">
        <f t="shared" si="25"/>
        <v>99.990999899999991</v>
      </c>
    </row>
    <row r="146" spans="1:18" hidden="1">
      <c r="A146" s="4">
        <f t="shared" si="19"/>
        <v>139</v>
      </c>
      <c r="B146" s="4">
        <f t="shared" si="20"/>
        <v>88.002628099999995</v>
      </c>
      <c r="C146" s="17">
        <f t="shared" si="21"/>
        <v>88</v>
      </c>
      <c r="D146" s="17">
        <v>70</v>
      </c>
      <c r="E146" s="17">
        <v>3</v>
      </c>
      <c r="F146" s="17">
        <v>26281</v>
      </c>
      <c r="G146" s="4" t="s">
        <v>150</v>
      </c>
      <c r="H146" s="4" t="s">
        <v>25</v>
      </c>
      <c r="I146" s="4">
        <f>VLOOKUP(D146,[1]data!$E:$I,4,FALSE)</f>
        <v>0</v>
      </c>
      <c r="J146" s="5">
        <v>99.99</v>
      </c>
      <c r="K146" s="5">
        <v>99.99</v>
      </c>
      <c r="L146" s="18">
        <f t="shared" si="22"/>
        <v>99.99</v>
      </c>
      <c r="M146" s="16"/>
      <c r="N146" s="16">
        <f t="shared" si="18"/>
        <v>99.99</v>
      </c>
      <c r="O146" s="16">
        <f t="shared" si="18"/>
        <v>99.99</v>
      </c>
      <c r="P146" s="16">
        <f t="shared" si="23"/>
        <v>99.99</v>
      </c>
      <c r="Q146" s="16">
        <f t="shared" si="24"/>
        <v>99.99</v>
      </c>
      <c r="R146" s="16">
        <f t="shared" si="25"/>
        <v>99.990999899999991</v>
      </c>
    </row>
    <row r="147" spans="1:18" hidden="1">
      <c r="A147" s="4">
        <f t="shared" si="19"/>
        <v>140</v>
      </c>
      <c r="B147" s="4">
        <f t="shared" si="20"/>
        <v>88.004739099999995</v>
      </c>
      <c r="C147" s="17">
        <f t="shared" si="21"/>
        <v>88</v>
      </c>
      <c r="D147" s="17">
        <v>79</v>
      </c>
      <c r="E147" s="17">
        <v>3</v>
      </c>
      <c r="F147" s="17">
        <v>47391</v>
      </c>
      <c r="G147" s="4" t="s">
        <v>151</v>
      </c>
      <c r="H147" s="4" t="s">
        <v>152</v>
      </c>
      <c r="I147" s="4" t="e">
        <f>VLOOKUP(D147,[1]data!$E:$I,4,FALSE)</f>
        <v>#N/A</v>
      </c>
      <c r="J147" s="5">
        <v>99.99</v>
      </c>
      <c r="K147" s="5">
        <v>99.99</v>
      </c>
      <c r="L147" s="18">
        <f t="shared" si="22"/>
        <v>99.99</v>
      </c>
      <c r="M147" s="16"/>
      <c r="N147" s="16">
        <f t="shared" si="18"/>
        <v>99.99</v>
      </c>
      <c r="O147" s="16">
        <f t="shared" si="18"/>
        <v>99.99</v>
      </c>
      <c r="P147" s="16">
        <f t="shared" si="23"/>
        <v>99.99</v>
      </c>
      <c r="Q147" s="16">
        <f t="shared" si="24"/>
        <v>99.99</v>
      </c>
      <c r="R147" s="16">
        <f t="shared" si="25"/>
        <v>99.990999899999991</v>
      </c>
    </row>
    <row r="148" spans="1:18" hidden="1">
      <c r="A148" s="4">
        <f t="shared" si="19"/>
        <v>141</v>
      </c>
      <c r="B148" s="4">
        <f t="shared" si="20"/>
        <v>88.005562100000006</v>
      </c>
      <c r="C148" s="17">
        <f t="shared" si="21"/>
        <v>88</v>
      </c>
      <c r="D148" s="17">
        <v>26</v>
      </c>
      <c r="E148" s="17">
        <v>2</v>
      </c>
      <c r="F148" s="17">
        <v>55621</v>
      </c>
      <c r="G148" s="4" t="s">
        <v>153</v>
      </c>
      <c r="H148" s="4" t="s">
        <v>21</v>
      </c>
      <c r="I148" s="4">
        <f>VLOOKUP(D148,[1]data!$E:$I,4,FALSE)</f>
        <v>0</v>
      </c>
      <c r="J148" s="5">
        <v>99.99</v>
      </c>
      <c r="K148" s="5">
        <v>99.99</v>
      </c>
      <c r="L148" s="18">
        <f t="shared" si="22"/>
        <v>99.99</v>
      </c>
      <c r="M148" s="16"/>
      <c r="N148" s="16">
        <f t="shared" si="18"/>
        <v>99.99</v>
      </c>
      <c r="O148" s="16">
        <f t="shared" si="18"/>
        <v>99.99</v>
      </c>
      <c r="P148" s="16">
        <f t="shared" si="23"/>
        <v>99.99</v>
      </c>
      <c r="Q148" s="16">
        <f t="shared" si="24"/>
        <v>99.99</v>
      </c>
      <c r="R148" s="16">
        <f t="shared" si="25"/>
        <v>99.990999899999991</v>
      </c>
    </row>
    <row r="149" spans="1:18" hidden="1">
      <c r="A149" s="4">
        <f t="shared" si="19"/>
        <v>142</v>
      </c>
      <c r="B149" s="4">
        <f t="shared" si="20"/>
        <v>88.005752099999995</v>
      </c>
      <c r="C149" s="17">
        <f t="shared" si="21"/>
        <v>88</v>
      </c>
      <c r="D149" s="17">
        <v>30</v>
      </c>
      <c r="E149" s="17">
        <v>4</v>
      </c>
      <c r="F149" s="17">
        <v>57521</v>
      </c>
      <c r="G149" s="4" t="s">
        <v>154</v>
      </c>
      <c r="H149" s="4" t="s">
        <v>25</v>
      </c>
      <c r="I149" s="4">
        <f>VLOOKUP(D149,[1]data!$E:$I,4,FALSE)</f>
        <v>0</v>
      </c>
      <c r="J149" s="5">
        <v>99.99</v>
      </c>
      <c r="K149" s="5">
        <v>99.99</v>
      </c>
      <c r="L149" s="18">
        <f t="shared" si="22"/>
        <v>99.99</v>
      </c>
      <c r="M149" s="16"/>
      <c r="N149" s="16">
        <f t="shared" si="18"/>
        <v>99.99</v>
      </c>
      <c r="O149" s="16">
        <f t="shared" si="18"/>
        <v>99.99</v>
      </c>
      <c r="P149" s="16">
        <f t="shared" si="23"/>
        <v>99.99</v>
      </c>
      <c r="Q149" s="16">
        <f t="shared" si="24"/>
        <v>99.99</v>
      </c>
      <c r="R149" s="16">
        <f t="shared" si="25"/>
        <v>99.990999899999991</v>
      </c>
    </row>
  </sheetData>
  <autoFilter ref="A7:R79">
    <filterColumn colId="12"/>
  </autoFilter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K12" sqref="K12"/>
    </sheetView>
  </sheetViews>
  <sheetFormatPr defaultRowHeight="14.4"/>
  <cols>
    <col min="1" max="1" width="1.88671875" style="1" bestFit="1" customWidth="1"/>
    <col min="2" max="2" width="8.88671875" style="1"/>
    <col min="3" max="3" width="17.77734375" style="1" bestFit="1" customWidth="1"/>
    <col min="4" max="4" width="25.109375" style="1" bestFit="1" customWidth="1"/>
    <col min="5" max="16384" width="8.88671875" style="1"/>
  </cols>
  <sheetData>
    <row r="1" spans="1:9" ht="21">
      <c r="D1" s="2" t="s">
        <v>0</v>
      </c>
    </row>
    <row r="3" spans="1:9">
      <c r="D3" s="1" t="s">
        <v>1</v>
      </c>
    </row>
    <row r="5" spans="1:9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9">
      <c r="A6" s="4"/>
      <c r="B6" s="4">
        <f>RANK(G6,G:G,1)</f>
        <v>1</v>
      </c>
      <c r="C6" s="4" t="s">
        <v>8</v>
      </c>
      <c r="D6" s="4" t="s">
        <v>9</v>
      </c>
      <c r="E6" s="5">
        <f>VLOOKUP(C6,'[1]100m'!G:R,10,FALSE)</f>
        <v>15.75</v>
      </c>
      <c r="F6" s="5">
        <f>VLOOKUP(C6,[1]věž!G:P,10,FALSE)</f>
        <v>14.11</v>
      </c>
      <c r="G6" s="5">
        <f t="shared" ref="G6:G44" si="0">E6+F6</f>
        <v>29.86</v>
      </c>
      <c r="H6"/>
      <c r="I6"/>
    </row>
    <row r="7" spans="1:9">
      <c r="A7" s="4"/>
      <c r="B7" s="4">
        <f>RANK(G7,G:G,1)</f>
        <v>2</v>
      </c>
      <c r="C7" s="4" t="s">
        <v>10</v>
      </c>
      <c r="D7" s="4" t="s">
        <v>11</v>
      </c>
      <c r="E7" s="5">
        <f>VLOOKUP(C7,'[1]100m'!G:R,10,FALSE)</f>
        <v>15.85</v>
      </c>
      <c r="F7" s="5">
        <f>VLOOKUP(C7,[1]věž!G:P,10,FALSE)</f>
        <v>14.4</v>
      </c>
      <c r="G7" s="5">
        <f t="shared" si="0"/>
        <v>30.25</v>
      </c>
      <c r="H7"/>
      <c r="I7"/>
    </row>
    <row r="8" spans="1:9">
      <c r="A8" s="4"/>
      <c r="B8" s="4">
        <f>RANK(G8,G:G,1)</f>
        <v>3</v>
      </c>
      <c r="C8" s="4" t="s">
        <v>12</v>
      </c>
      <c r="D8" s="4" t="s">
        <v>13</v>
      </c>
      <c r="E8" s="5">
        <f>VLOOKUP(C8,'[1]100m'!G:R,10,FALSE)</f>
        <v>16.18</v>
      </c>
      <c r="F8" s="5">
        <f>VLOOKUP(C8,[1]věž!G:P,10,FALSE)</f>
        <v>14.53</v>
      </c>
      <c r="G8" s="5">
        <f t="shared" si="0"/>
        <v>30.71</v>
      </c>
      <c r="H8"/>
      <c r="I8"/>
    </row>
    <row r="9" spans="1:9">
      <c r="A9" s="4"/>
      <c r="B9" s="4">
        <f>RANK(G9,G:G,1)</f>
        <v>4</v>
      </c>
      <c r="C9" s="4" t="s">
        <v>14</v>
      </c>
      <c r="D9" s="4" t="s">
        <v>15</v>
      </c>
      <c r="E9" s="5">
        <f>VLOOKUP(C9,'[1]100m'!G:R,10,FALSE)</f>
        <v>16.71</v>
      </c>
      <c r="F9" s="5">
        <f>VLOOKUP(C9,[1]věž!G:P,10,FALSE)</f>
        <v>14.51</v>
      </c>
      <c r="G9" s="5">
        <f t="shared" si="0"/>
        <v>31.22</v>
      </c>
      <c r="H9"/>
      <c r="I9"/>
    </row>
    <row r="10" spans="1:9">
      <c r="A10" s="4"/>
      <c r="B10" s="4">
        <f>RANK(G10,G:G,1)</f>
        <v>5</v>
      </c>
      <c r="C10" s="4" t="s">
        <v>16</v>
      </c>
      <c r="D10" s="4" t="s">
        <v>17</v>
      </c>
      <c r="E10" s="5">
        <f>VLOOKUP(C10,'[1]100m'!G:R,10,FALSE)</f>
        <v>16.48</v>
      </c>
      <c r="F10" s="5">
        <f>VLOOKUP(C10,[1]věž!G:P,10,FALSE)</f>
        <v>14.84</v>
      </c>
      <c r="G10" s="5">
        <f t="shared" si="0"/>
        <v>31.32</v>
      </c>
      <c r="H10"/>
      <c r="I10"/>
    </row>
    <row r="11" spans="1:9">
      <c r="A11" s="4"/>
      <c r="B11" s="4">
        <f>RANK(G11,G:G,1)</f>
        <v>6</v>
      </c>
      <c r="C11" s="4" t="s">
        <v>18</v>
      </c>
      <c r="D11" s="4" t="s">
        <v>19</v>
      </c>
      <c r="E11" s="5">
        <f>VLOOKUP(C11,'[1]100m'!G:R,10,FALSE)</f>
        <v>15.5</v>
      </c>
      <c r="F11" s="5">
        <f>VLOOKUP(C11,[1]věž!G:P,10,FALSE)</f>
        <v>15.88</v>
      </c>
      <c r="G11" s="5">
        <f t="shared" si="0"/>
        <v>31.380000000000003</v>
      </c>
      <c r="H11"/>
      <c r="I11"/>
    </row>
    <row r="12" spans="1:9">
      <c r="A12" s="4"/>
      <c r="B12" s="4">
        <f>RANK(G12,G:G,1)</f>
        <v>7</v>
      </c>
      <c r="C12" s="4" t="s">
        <v>20</v>
      </c>
      <c r="D12" s="6" t="s">
        <v>21</v>
      </c>
      <c r="E12" s="5">
        <f>VLOOKUP(C12,'[1]100m'!G:R,10,FALSE)</f>
        <v>17.21</v>
      </c>
      <c r="F12" s="5">
        <f>VLOOKUP(C12,[1]věž!G:P,10,FALSE)</f>
        <v>14.5</v>
      </c>
      <c r="G12" s="5">
        <f t="shared" si="0"/>
        <v>31.71</v>
      </c>
      <c r="H12"/>
      <c r="I12"/>
    </row>
    <row r="13" spans="1:9">
      <c r="A13" s="4"/>
      <c r="B13" s="4">
        <f>RANK(G13,G:G,1)</f>
        <v>8</v>
      </c>
      <c r="C13" s="4" t="s">
        <v>22</v>
      </c>
      <c r="D13" s="4" t="s">
        <v>21</v>
      </c>
      <c r="E13" s="5">
        <f>VLOOKUP(C13,'[1]100m'!G:R,10,FALSE)</f>
        <v>17.18</v>
      </c>
      <c r="F13" s="5">
        <f>VLOOKUP(C13,[1]věž!G:P,10,FALSE)</f>
        <v>14.6</v>
      </c>
      <c r="G13" s="5">
        <f t="shared" si="0"/>
        <v>31.78</v>
      </c>
      <c r="H13"/>
      <c r="I13"/>
    </row>
    <row r="14" spans="1:9">
      <c r="A14" s="4"/>
      <c r="B14" s="4">
        <f>RANK(G14,G:G,1)</f>
        <v>9</v>
      </c>
      <c r="C14" s="4" t="s">
        <v>23</v>
      </c>
      <c r="D14" s="4" t="s">
        <v>15</v>
      </c>
      <c r="E14" s="5">
        <f>VLOOKUP(C14,'[1]100m'!G:R,10,FALSE)</f>
        <v>16.329999999999998</v>
      </c>
      <c r="F14" s="5">
        <f>VLOOKUP(C14,[1]věž!G:P,10,FALSE)</f>
        <v>15.51</v>
      </c>
      <c r="G14" s="5">
        <f t="shared" si="0"/>
        <v>31.839999999999996</v>
      </c>
      <c r="H14"/>
      <c r="I14"/>
    </row>
    <row r="15" spans="1:9">
      <c r="A15" s="4"/>
      <c r="B15" s="4">
        <f>RANK(G15,G:G,1)</f>
        <v>10</v>
      </c>
      <c r="C15" s="4" t="s">
        <v>24</v>
      </c>
      <c r="D15" s="4" t="s">
        <v>25</v>
      </c>
      <c r="E15" s="5">
        <f>VLOOKUP(C15,'[1]100m'!G:R,10,FALSE)</f>
        <v>16.61</v>
      </c>
      <c r="F15" s="5">
        <f>VLOOKUP(C15,[1]věž!G:P,10,FALSE)</f>
        <v>15.28</v>
      </c>
      <c r="G15" s="5">
        <f t="shared" si="0"/>
        <v>31.89</v>
      </c>
      <c r="H15"/>
      <c r="I15"/>
    </row>
    <row r="16" spans="1:9">
      <c r="A16" s="4"/>
      <c r="B16" s="4">
        <f>RANK(G16,G:G,1)</f>
        <v>11</v>
      </c>
      <c r="C16" s="4" t="s">
        <v>26</v>
      </c>
      <c r="D16" s="6" t="s">
        <v>27</v>
      </c>
      <c r="E16" s="5">
        <f>VLOOKUP(C16,'[1]100m'!G:R,10,FALSE)</f>
        <v>17.350000000000001</v>
      </c>
      <c r="F16" s="5">
        <f>VLOOKUP(C16,[1]věž!G:P,10,FALSE)</f>
        <v>14.69</v>
      </c>
      <c r="G16" s="5">
        <f t="shared" si="0"/>
        <v>32.04</v>
      </c>
      <c r="H16"/>
      <c r="I16"/>
    </row>
    <row r="17" spans="1:9">
      <c r="A17" s="4"/>
      <c r="B17" s="4">
        <f>RANK(G17,G:G,1)</f>
        <v>12</v>
      </c>
      <c r="C17" s="4" t="s">
        <v>29</v>
      </c>
      <c r="D17" s="4" t="s">
        <v>30</v>
      </c>
      <c r="E17" s="5">
        <f>VLOOKUP(C17,'[1]100m'!G:R,10,FALSE)</f>
        <v>16.43</v>
      </c>
      <c r="F17" s="5">
        <f>VLOOKUP(C17,[1]věž!G:P,10,FALSE)</f>
        <v>16.11</v>
      </c>
      <c r="G17" s="5">
        <f t="shared" si="0"/>
        <v>32.54</v>
      </c>
      <c r="H17"/>
      <c r="I17"/>
    </row>
    <row r="18" spans="1:9">
      <c r="A18" s="4"/>
      <c r="B18" s="4">
        <f>RANK(G18,G:G,1)</f>
        <v>13</v>
      </c>
      <c r="C18" s="4" t="s">
        <v>31</v>
      </c>
      <c r="D18" s="4" t="s">
        <v>27</v>
      </c>
      <c r="E18" s="5">
        <f>VLOOKUP(C18,'[1]100m'!G:R,10,FALSE)</f>
        <v>16.73</v>
      </c>
      <c r="F18" s="5">
        <f>VLOOKUP(C18,[1]věž!G:P,10,FALSE)</f>
        <v>16.190000000000001</v>
      </c>
      <c r="G18" s="5">
        <f t="shared" si="0"/>
        <v>32.92</v>
      </c>
      <c r="H18"/>
      <c r="I18"/>
    </row>
    <row r="19" spans="1:9">
      <c r="A19" s="4"/>
      <c r="B19" s="4">
        <f>RANK(G19,G:G,1)</f>
        <v>14</v>
      </c>
      <c r="C19" s="4" t="s">
        <v>32</v>
      </c>
      <c r="D19" s="4" t="s">
        <v>33</v>
      </c>
      <c r="E19" s="5">
        <f>VLOOKUP(C19,'[1]100m'!G:R,10,FALSE)</f>
        <v>16.61</v>
      </c>
      <c r="F19" s="5">
        <f>VLOOKUP(C19,[1]věž!G:P,10,FALSE)</f>
        <v>16.399999999999999</v>
      </c>
      <c r="G19" s="5">
        <f t="shared" si="0"/>
        <v>33.01</v>
      </c>
      <c r="H19"/>
      <c r="I19"/>
    </row>
    <row r="20" spans="1:9">
      <c r="A20" s="4"/>
      <c r="B20" s="4">
        <f>RANK(G20,G:G,1)</f>
        <v>15</v>
      </c>
      <c r="C20" s="4" t="s">
        <v>34</v>
      </c>
      <c r="D20" s="4" t="s">
        <v>30</v>
      </c>
      <c r="E20" s="5">
        <f>VLOOKUP(C20,'[1]100m'!G:R,10,FALSE)</f>
        <v>16.86</v>
      </c>
      <c r="F20" s="5">
        <f>VLOOKUP(C20,[1]věž!G:P,10,FALSE)</f>
        <v>16.21</v>
      </c>
      <c r="G20" s="5">
        <f t="shared" si="0"/>
        <v>33.07</v>
      </c>
      <c r="H20"/>
      <c r="I20"/>
    </row>
    <row r="21" spans="1:9">
      <c r="A21" s="4"/>
      <c r="B21" s="4">
        <f>RANK(G21,G:G,1)</f>
        <v>16</v>
      </c>
      <c r="C21" s="4" t="s">
        <v>35</v>
      </c>
      <c r="D21" s="4" t="s">
        <v>15</v>
      </c>
      <c r="E21" s="5">
        <f>VLOOKUP(C21,'[1]100m'!G:R,10,FALSE)</f>
        <v>17.190000000000001</v>
      </c>
      <c r="F21" s="5">
        <f>VLOOKUP(C21,[1]věž!G:P,10,FALSE)</f>
        <v>15.89</v>
      </c>
      <c r="G21" s="5">
        <f t="shared" si="0"/>
        <v>33.08</v>
      </c>
      <c r="H21"/>
      <c r="I21"/>
    </row>
    <row r="22" spans="1:9">
      <c r="A22" s="4"/>
      <c r="B22" s="4">
        <f>RANK(G22,G:G,1)</f>
        <v>17</v>
      </c>
      <c r="C22" s="4" t="s">
        <v>38</v>
      </c>
      <c r="D22" s="4" t="s">
        <v>39</v>
      </c>
      <c r="E22" s="5">
        <f>VLOOKUP(C22,'[1]100m'!G:R,10,FALSE)</f>
        <v>16.34</v>
      </c>
      <c r="F22" s="5">
        <f>VLOOKUP(C22,[1]věž!G:P,10,FALSE)</f>
        <v>16.940000000000001</v>
      </c>
      <c r="G22" s="5">
        <f t="shared" si="0"/>
        <v>33.28</v>
      </c>
    </row>
    <row r="23" spans="1:9">
      <c r="A23" s="4"/>
      <c r="B23" s="4">
        <f>RANK(G23,G:G,1)</f>
        <v>19</v>
      </c>
      <c r="C23" s="4" t="s">
        <v>42</v>
      </c>
      <c r="D23" s="4" t="s">
        <v>15</v>
      </c>
      <c r="E23" s="5">
        <f>VLOOKUP(C23,'[1]100m'!G:R,10,FALSE)+0.00001</f>
        <v>17.590009999999999</v>
      </c>
      <c r="F23" s="5">
        <f>VLOOKUP(C23,[1]věž!G:P,10,FALSE)</f>
        <v>16</v>
      </c>
      <c r="G23" s="5">
        <f t="shared" si="0"/>
        <v>33.590009999999999</v>
      </c>
    </row>
    <row r="24" spans="1:9">
      <c r="A24" s="4"/>
      <c r="B24" s="4">
        <f>RANK(G24,G:G,1)</f>
        <v>18</v>
      </c>
      <c r="C24" s="4" t="s">
        <v>43</v>
      </c>
      <c r="D24" s="4" t="s">
        <v>44</v>
      </c>
      <c r="E24" s="5">
        <f>VLOOKUP(C24,'[1]100m'!G:R,10,FALSE)</f>
        <v>17.14</v>
      </c>
      <c r="F24" s="5">
        <f>VLOOKUP(C24,[1]věž!G:P,10,FALSE)</f>
        <v>16.45</v>
      </c>
      <c r="G24" s="5">
        <f t="shared" si="0"/>
        <v>33.590000000000003</v>
      </c>
    </row>
    <row r="25" spans="1:9">
      <c r="A25" s="4"/>
      <c r="B25" s="4">
        <f>RANK(G25,G:G,1)</f>
        <v>20</v>
      </c>
      <c r="C25" s="4" t="s">
        <v>45</v>
      </c>
      <c r="D25" s="4" t="s">
        <v>46</v>
      </c>
      <c r="E25" s="5">
        <f>VLOOKUP(C25,'[1]100m'!G:R,10,FALSE)</f>
        <v>17.55</v>
      </c>
      <c r="F25" s="5">
        <f>VLOOKUP(C25,[1]věž!G:P,10,FALSE)</f>
        <v>16.21</v>
      </c>
      <c r="G25" s="5">
        <f t="shared" si="0"/>
        <v>33.760000000000005</v>
      </c>
    </row>
    <row r="26" spans="1:9">
      <c r="A26" s="4"/>
      <c r="B26" s="4">
        <f>RANK(G26,G:G,1)</f>
        <v>21</v>
      </c>
      <c r="C26" s="4" t="s">
        <v>47</v>
      </c>
      <c r="D26" s="4" t="s">
        <v>30</v>
      </c>
      <c r="E26" s="5">
        <f>VLOOKUP(C26,'[1]100m'!G:R,10,FALSE)</f>
        <v>17.54</v>
      </c>
      <c r="F26" s="5">
        <f>VLOOKUP(C26,[1]věž!G:P,10,FALSE)</f>
        <v>16.3</v>
      </c>
      <c r="G26" s="5">
        <f t="shared" si="0"/>
        <v>33.840000000000003</v>
      </c>
    </row>
    <row r="27" spans="1:9">
      <c r="A27" s="4"/>
      <c r="B27" s="4">
        <f>RANK(G27,G:G,1)</f>
        <v>22</v>
      </c>
      <c r="C27" s="4" t="s">
        <v>48</v>
      </c>
      <c r="D27" s="4" t="s">
        <v>49</v>
      </c>
      <c r="E27" s="5">
        <f>VLOOKUP(C27,'[1]100m'!G:R,10,FALSE)</f>
        <v>16.93</v>
      </c>
      <c r="F27" s="5">
        <f>VLOOKUP(C27,[1]věž!G:P,10,FALSE)</f>
        <v>17.100000000000001</v>
      </c>
      <c r="G27" s="5">
        <f t="shared" si="0"/>
        <v>34.03</v>
      </c>
    </row>
    <row r="28" spans="1:9">
      <c r="A28" s="4"/>
      <c r="B28" s="4">
        <f>RANK(G28,G:G,1)</f>
        <v>23</v>
      </c>
      <c r="C28" s="4" t="s">
        <v>50</v>
      </c>
      <c r="D28" s="4" t="s">
        <v>27</v>
      </c>
      <c r="E28" s="5">
        <f>VLOOKUP(C28,'[1]100m'!G:R,10,FALSE)</f>
        <v>17.21</v>
      </c>
      <c r="F28" s="5">
        <f>VLOOKUP(C28,[1]věž!G:P,10,FALSE)</f>
        <v>17.04</v>
      </c>
      <c r="G28" s="5">
        <f t="shared" si="0"/>
        <v>34.25</v>
      </c>
    </row>
    <row r="29" spans="1:9">
      <c r="A29" s="4"/>
      <c r="B29" s="4">
        <f>RANK(G29,G:G,1)</f>
        <v>24</v>
      </c>
      <c r="C29" s="4" t="s">
        <v>51</v>
      </c>
      <c r="D29" s="6" t="s">
        <v>27</v>
      </c>
      <c r="E29" s="5">
        <f>VLOOKUP(C29,'[1]100m'!G:R,10,FALSE)</f>
        <v>17.760000000000002</v>
      </c>
      <c r="F29" s="5">
        <f>VLOOKUP(C29,[1]věž!G:P,10,FALSE)</f>
        <v>16.57</v>
      </c>
      <c r="G29" s="5">
        <f t="shared" si="0"/>
        <v>34.33</v>
      </c>
    </row>
    <row r="30" spans="1:9">
      <c r="A30" s="4"/>
      <c r="B30" s="4">
        <f>RANK(G30,G:G,1)</f>
        <v>25</v>
      </c>
      <c r="C30" s="4" t="s">
        <v>52</v>
      </c>
      <c r="D30" s="6" t="s">
        <v>53</v>
      </c>
      <c r="E30" s="5">
        <f>VLOOKUP(C30,'[1]100m'!G:R,10,FALSE)</f>
        <v>18.170000000000002</v>
      </c>
      <c r="F30" s="5">
        <f>VLOOKUP(C30,[1]věž!G:P,10,FALSE)</f>
        <v>16.670000000000002</v>
      </c>
      <c r="G30" s="5">
        <f t="shared" si="0"/>
        <v>34.840000000000003</v>
      </c>
    </row>
    <row r="31" spans="1:9">
      <c r="A31" s="4"/>
      <c r="B31" s="4">
        <f>RANK(G31,G:G,1)</f>
        <v>26</v>
      </c>
      <c r="C31" s="4" t="s">
        <v>54</v>
      </c>
      <c r="D31" s="4" t="s">
        <v>55</v>
      </c>
      <c r="E31" s="5">
        <f>VLOOKUP(C31,'[1]100m'!G:R,10,FALSE)</f>
        <v>17.7</v>
      </c>
      <c r="F31" s="5">
        <f>VLOOKUP(C31,[1]věž!G:P,10,FALSE)</f>
        <v>17.57</v>
      </c>
      <c r="G31" s="5">
        <f t="shared" si="0"/>
        <v>35.269999999999996</v>
      </c>
    </row>
    <row r="32" spans="1:9">
      <c r="A32" s="4"/>
      <c r="B32" s="4">
        <f>RANK(G32,G:G,1)</f>
        <v>27</v>
      </c>
      <c r="C32" s="4" t="s">
        <v>56</v>
      </c>
      <c r="D32" s="4" t="s">
        <v>44</v>
      </c>
      <c r="E32" s="5">
        <f>VLOOKUP(C32,'[1]100m'!G:R,10,FALSE)</f>
        <v>17.53</v>
      </c>
      <c r="F32" s="5">
        <f>VLOOKUP(C32,[1]věž!G:P,10,FALSE)</f>
        <v>18.03</v>
      </c>
      <c r="G32" s="5">
        <f t="shared" si="0"/>
        <v>35.56</v>
      </c>
    </row>
    <row r="33" spans="1:7">
      <c r="A33" s="4"/>
      <c r="B33" s="4">
        <f>RANK(G33,G:G,1)</f>
        <v>28</v>
      </c>
      <c r="C33" s="4" t="s">
        <v>57</v>
      </c>
      <c r="D33" s="4" t="s">
        <v>15</v>
      </c>
      <c r="E33" s="5">
        <f>VLOOKUP(C33,'[1]100m'!G:R,10,FALSE)</f>
        <v>17.62</v>
      </c>
      <c r="F33" s="5">
        <f>VLOOKUP(C33,[1]věž!G:P,10,FALSE)</f>
        <v>18.670000000000002</v>
      </c>
      <c r="G33" s="5">
        <f t="shared" si="0"/>
        <v>36.290000000000006</v>
      </c>
    </row>
    <row r="34" spans="1:7">
      <c r="A34" s="4"/>
      <c r="B34" s="4">
        <f>RANK(G34,G:G,1)</f>
        <v>29</v>
      </c>
      <c r="C34" s="4" t="s">
        <v>58</v>
      </c>
      <c r="D34" s="4" t="s">
        <v>59</v>
      </c>
      <c r="E34" s="5">
        <f>VLOOKUP(C34,'[1]100m'!G:R,10,FALSE)</f>
        <v>21.33</v>
      </c>
      <c r="F34" s="5">
        <f>VLOOKUP(C34,[1]věž!G:P,10,FALSE)</f>
        <v>15.76</v>
      </c>
      <c r="G34" s="5">
        <f t="shared" si="0"/>
        <v>37.089999999999996</v>
      </c>
    </row>
    <row r="35" spans="1:7">
      <c r="A35" s="4"/>
      <c r="B35" s="4">
        <f>RANK(G35,G:G,1)</f>
        <v>30</v>
      </c>
      <c r="C35" s="4" t="s">
        <v>60</v>
      </c>
      <c r="D35" s="4" t="s">
        <v>61</v>
      </c>
      <c r="E35" s="5">
        <f>VLOOKUP(C35,'[1]100m'!G:R,10,FALSE)</f>
        <v>18.03</v>
      </c>
      <c r="F35" s="5">
        <f>VLOOKUP(C35,[1]věž!G:P,10,FALSE)</f>
        <v>19.079999999999998</v>
      </c>
      <c r="G35" s="5">
        <f t="shared" si="0"/>
        <v>37.11</v>
      </c>
    </row>
    <row r="36" spans="1:7">
      <c r="A36" s="4"/>
      <c r="B36" s="4">
        <f>RANK(G36,G:G,1)</f>
        <v>31</v>
      </c>
      <c r="C36" s="4" t="s">
        <v>62</v>
      </c>
      <c r="D36" s="4" t="s">
        <v>25</v>
      </c>
      <c r="E36" s="5">
        <f>VLOOKUP(C36,'[1]100m'!G:R,10,FALSE)</f>
        <v>18.559999999999999</v>
      </c>
      <c r="F36" s="5">
        <f>VLOOKUP(C36,[1]věž!G:P,10,FALSE)</f>
        <v>18.649999999999999</v>
      </c>
      <c r="G36" s="5">
        <f t="shared" si="0"/>
        <v>37.209999999999994</v>
      </c>
    </row>
    <row r="37" spans="1:7">
      <c r="A37" s="4"/>
      <c r="B37" s="4">
        <f>RANK(G37,G:G,1)</f>
        <v>32</v>
      </c>
      <c r="C37" s="4" t="s">
        <v>63</v>
      </c>
      <c r="D37" s="6" t="s">
        <v>21</v>
      </c>
      <c r="E37" s="5">
        <f>VLOOKUP(C37,'[1]100m'!G:R,10,FALSE)</f>
        <v>17.920000000000002</v>
      </c>
      <c r="F37" s="5">
        <f>VLOOKUP(C37,[1]věž!G:P,10,FALSE)</f>
        <v>19.309999999999999</v>
      </c>
      <c r="G37" s="5">
        <f t="shared" si="0"/>
        <v>37.230000000000004</v>
      </c>
    </row>
    <row r="38" spans="1:7">
      <c r="A38" s="4"/>
      <c r="B38" s="4">
        <f>RANK(G38,G:G,1)</f>
        <v>33</v>
      </c>
      <c r="C38" s="4" t="s">
        <v>64</v>
      </c>
      <c r="D38" s="4" t="s">
        <v>65</v>
      </c>
      <c r="E38" s="5">
        <f>VLOOKUP(C38,'[1]100m'!G:R,10,FALSE)</f>
        <v>18.23</v>
      </c>
      <c r="F38" s="5">
        <f>VLOOKUP(C38,[1]věž!G:P,10,FALSE)</f>
        <v>19.850000000000001</v>
      </c>
      <c r="G38" s="5">
        <f t="shared" si="0"/>
        <v>38.08</v>
      </c>
    </row>
    <row r="39" spans="1:7">
      <c r="A39" s="4"/>
      <c r="B39" s="4">
        <f>RANK(G39,G:G,1)</f>
        <v>34</v>
      </c>
      <c r="C39" s="4" t="s">
        <v>66</v>
      </c>
      <c r="D39" s="4" t="s">
        <v>30</v>
      </c>
      <c r="E39" s="5">
        <f>VLOOKUP(C39,'[1]100m'!G:R,10,FALSE)</f>
        <v>23.79</v>
      </c>
      <c r="F39" s="5">
        <f>VLOOKUP(C39,[1]věž!G:P,10,FALSE)</f>
        <v>15.05</v>
      </c>
      <c r="G39" s="5">
        <f t="shared" si="0"/>
        <v>38.840000000000003</v>
      </c>
    </row>
    <row r="40" spans="1:7">
      <c r="A40" s="4"/>
      <c r="B40" s="4">
        <f>RANK(G40,G:G,1)</f>
        <v>35</v>
      </c>
      <c r="C40" s="4" t="s">
        <v>67</v>
      </c>
      <c r="D40" s="4" t="s">
        <v>44</v>
      </c>
      <c r="E40" s="5">
        <f>VLOOKUP(C40,'[1]100m'!G:R,10,FALSE)</f>
        <v>18.16</v>
      </c>
      <c r="F40" s="5">
        <f>VLOOKUP(C40,[1]věž!G:P,10,FALSE)</f>
        <v>20.96</v>
      </c>
      <c r="G40" s="5">
        <f t="shared" si="0"/>
        <v>39.120000000000005</v>
      </c>
    </row>
    <row r="41" spans="1:7">
      <c r="A41" s="4"/>
      <c r="B41" s="4">
        <f>RANK(G41,G:G,1)</f>
        <v>36</v>
      </c>
      <c r="C41" s="4" t="s">
        <v>68</v>
      </c>
      <c r="D41" s="4" t="s">
        <v>21</v>
      </c>
      <c r="E41" s="5">
        <f>VLOOKUP(C41,'[1]100m'!G:R,10,FALSE)</f>
        <v>20.76</v>
      </c>
      <c r="F41" s="5">
        <f>VLOOKUP(C41,[1]věž!G:P,10,FALSE)</f>
        <v>19.38</v>
      </c>
      <c r="G41" s="5">
        <f t="shared" si="0"/>
        <v>40.14</v>
      </c>
    </row>
    <row r="42" spans="1:7">
      <c r="A42" s="4"/>
      <c r="B42" s="4">
        <f>RANK(G42,G:G,1)</f>
        <v>37</v>
      </c>
      <c r="C42" s="4" t="s">
        <v>69</v>
      </c>
      <c r="D42" s="4" t="s">
        <v>33</v>
      </c>
      <c r="E42" s="5">
        <f>VLOOKUP(C42,'[1]100m'!G:R,10,FALSE)</f>
        <v>18.850000000000001</v>
      </c>
      <c r="F42" s="5">
        <f>VLOOKUP(C42,[1]věž!G:P,10,FALSE)</f>
        <v>24.39</v>
      </c>
      <c r="G42" s="5">
        <f t="shared" si="0"/>
        <v>43.24</v>
      </c>
    </row>
    <row r="43" spans="1:7">
      <c r="A43" s="4"/>
      <c r="B43" s="4">
        <f>RANK(G43,G:G,1)</f>
        <v>38</v>
      </c>
      <c r="C43" s="4" t="s">
        <v>70</v>
      </c>
      <c r="D43" s="4" t="s">
        <v>71</v>
      </c>
      <c r="E43" s="5">
        <f>VLOOKUP(C43,'[1]100m'!G:R,10,FALSE)</f>
        <v>16.48</v>
      </c>
      <c r="F43" s="5">
        <f>VLOOKUP(C43,[1]věž!G:P,10,FALSE)</f>
        <v>30.68</v>
      </c>
      <c r="G43" s="5">
        <f t="shared" si="0"/>
        <v>47.16</v>
      </c>
    </row>
    <row r="44" spans="1:7">
      <c r="A44" s="4"/>
      <c r="B44" s="4">
        <f>RANK(G44,G:G,1)</f>
        <v>39</v>
      </c>
      <c r="C44" s="4" t="s">
        <v>72</v>
      </c>
      <c r="D44" s="4" t="s">
        <v>73</v>
      </c>
      <c r="E44" s="5">
        <f>VLOOKUP(C44,'[1]100m'!G:R,10,FALSE)</f>
        <v>19.36</v>
      </c>
      <c r="F44" s="5">
        <f>VLOOKUP(C44,[1]věž!G:P,10,FALSE)</f>
        <v>27.84</v>
      </c>
      <c r="G44" s="5">
        <f t="shared" si="0"/>
        <v>47.2</v>
      </c>
    </row>
  </sheetData>
  <autoFilter ref="A5:G44">
    <filterColumn colId="0"/>
    <sortState ref="A4:G51">
      <sortCondition ref="B4"/>
    </sortState>
  </autoFilter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J10" sqref="J10"/>
    </sheetView>
  </sheetViews>
  <sheetFormatPr defaultRowHeight="14.4"/>
  <cols>
    <col min="1" max="1" width="1.88671875" style="1" bestFit="1" customWidth="1"/>
    <col min="2" max="2" width="8.88671875" style="1"/>
    <col min="3" max="3" width="17.77734375" style="1" bestFit="1" customWidth="1"/>
    <col min="4" max="4" width="25.109375" style="1" bestFit="1" customWidth="1"/>
    <col min="5" max="16384" width="8.88671875" style="1"/>
  </cols>
  <sheetData>
    <row r="1" spans="1:9" ht="21">
      <c r="D1" s="2" t="s">
        <v>0</v>
      </c>
    </row>
    <row r="3" spans="1:9">
      <c r="D3" s="1" t="s">
        <v>1</v>
      </c>
    </row>
    <row r="4" spans="1:9">
      <c r="D4" s="22" t="s">
        <v>160</v>
      </c>
    </row>
    <row r="5" spans="1:9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9">
      <c r="A6" s="4"/>
      <c r="B6" s="7">
        <f>RANK(G6,G:G,1)</f>
        <v>1</v>
      </c>
      <c r="C6" s="4" t="s">
        <v>28</v>
      </c>
      <c r="D6" s="4" t="s">
        <v>21</v>
      </c>
      <c r="E6" s="5">
        <f>VLOOKUP(C6,'[1]100m'!G:R,10,FALSE)</f>
        <v>17.600000000000001</v>
      </c>
      <c r="F6" s="5">
        <f>VLOOKUP(C6,[1]věž!G:P,10,FALSE)</f>
        <v>14.51</v>
      </c>
      <c r="G6" s="5">
        <f t="shared" ref="G6:G8" si="0">E6+F6</f>
        <v>32.11</v>
      </c>
      <c r="H6"/>
      <c r="I6"/>
    </row>
    <row r="7" spans="1:9">
      <c r="A7" s="4"/>
      <c r="B7" s="7">
        <f>RANK(G7,G:G,1)</f>
        <v>2</v>
      </c>
      <c r="C7" s="4" t="s">
        <v>36</v>
      </c>
      <c r="D7" s="6" t="s">
        <v>37</v>
      </c>
      <c r="E7" s="5">
        <f>VLOOKUP(C7,'[1]100m'!G:R,10,FALSE)</f>
        <v>17.989999999999998</v>
      </c>
      <c r="F7" s="5">
        <f>VLOOKUP(C7,[1]věž!G:P,10,FALSE)</f>
        <v>15.28</v>
      </c>
      <c r="G7" s="5">
        <f t="shared" si="0"/>
        <v>33.269999999999996</v>
      </c>
      <c r="H7"/>
      <c r="I7"/>
    </row>
    <row r="8" spans="1:9">
      <c r="A8" s="4"/>
      <c r="B8" s="7">
        <f>RANK(G8,G:G,1)</f>
        <v>3</v>
      </c>
      <c r="C8" s="4" t="s">
        <v>40</v>
      </c>
      <c r="D8" s="4" t="s">
        <v>41</v>
      </c>
      <c r="E8" s="5">
        <f>VLOOKUP(C8,'[1]100m'!G:R,10,FALSE)</f>
        <v>17.579999999999998</v>
      </c>
      <c r="F8" s="5">
        <f>VLOOKUP(C8,[1]věž!G:P,10,FALSE)</f>
        <v>15.82</v>
      </c>
      <c r="G8" s="5">
        <f t="shared" si="0"/>
        <v>33.4</v>
      </c>
    </row>
  </sheetData>
  <autoFilter ref="A5:G8">
    <filterColumn colId="0"/>
    <sortState ref="A4:G51">
      <sortCondition ref="B4"/>
    </sortState>
  </autoFilter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věžV</vt:lpstr>
      <vt:lpstr>100mV</vt:lpstr>
      <vt:lpstr>dvojboj</vt:lpstr>
      <vt:lpstr>veteráni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2018-05-26T20:45:54Z</dcterms:created>
  <dcterms:modified xsi:type="dcterms:W3CDTF">2018-05-26T20:50:26Z</dcterms:modified>
</cp:coreProperties>
</file>